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55" activeTab="0"/>
  </bookViews>
  <sheets>
    <sheet name="จัดคนลงสู่ตำแหน่ง" sheetId="1" r:id="rId1"/>
  </sheets>
  <definedNames/>
  <calcPr fullCalcOnLoad="1"/>
</workbook>
</file>

<file path=xl/sharedStrings.xml><?xml version="1.0" encoding="utf-8"?>
<sst xmlns="http://schemas.openxmlformats.org/spreadsheetml/2006/main" count="608" uniqueCount="185">
  <si>
    <t>ที่</t>
  </si>
  <si>
    <t>ชื่อ   -    สกุล</t>
  </si>
  <si>
    <t>คุณวุฒิ</t>
  </si>
  <si>
    <t>กรอบอัตรากำลังเดิม</t>
  </si>
  <si>
    <t>กรอบอัตรากำลังใหม่</t>
  </si>
  <si>
    <t>เงินเดือน</t>
  </si>
  <si>
    <t>หมายเหตุ</t>
  </si>
  <si>
    <t>เลขที่ตำแหน่ง</t>
  </si>
  <si>
    <t>ตำแหน่ง</t>
  </si>
  <si>
    <t>ระดับ</t>
  </si>
  <si>
    <t>นายณรงค์  บุบผากัณฑ์</t>
  </si>
  <si>
    <t>ป.โท</t>
  </si>
  <si>
    <t>นางชุลีพร  แย้มดวง</t>
  </si>
  <si>
    <t>-</t>
  </si>
  <si>
    <t>นางวิภาวดี  วันสุข</t>
  </si>
  <si>
    <t>นักบริหารงานทั่วไป</t>
  </si>
  <si>
    <t>(หัวหน้าสำนักงานปลัด)</t>
  </si>
  <si>
    <t>นางสาวนารี  อรัญโสต</t>
  </si>
  <si>
    <t>ป.ตรี</t>
  </si>
  <si>
    <t>นายสุนทร  พฤกษชาติ</t>
  </si>
  <si>
    <t>นิติกร</t>
  </si>
  <si>
    <t>นางธันยพร  สิทธิศักดิ์</t>
  </si>
  <si>
    <t>จ.อ.วิรชาติ  ศรีธงบน</t>
  </si>
  <si>
    <t>ปวส.</t>
  </si>
  <si>
    <t>นายพีรพงษ์  มนัสไธสง</t>
  </si>
  <si>
    <t>เจ้าพนักงานธุรการ</t>
  </si>
  <si>
    <t>นางเกษสุดา  มนัสไธสง</t>
  </si>
  <si>
    <t xml:space="preserve"> เจ้าพนักงานส่งเสริมการท่องเที่ยว</t>
  </si>
  <si>
    <t>เงินประจำ</t>
  </si>
  <si>
    <t>เงินเพิ่มอื่น ๆ</t>
  </si>
  <si>
    <t>เงินค่าตอบแทน</t>
  </si>
  <si>
    <t>ผู้อำนวยการกองคลัง</t>
  </si>
  <si>
    <t>นางวิยดา  พิเนตร</t>
  </si>
  <si>
    <t>นางสุธิดา  อรรคนิมาตย์</t>
  </si>
  <si>
    <t>นักวิชาการจัดเก็บรายได้</t>
  </si>
  <si>
    <t>นางสาวจีรัชญ์  แก้วศิลา</t>
  </si>
  <si>
    <t>นายชัยวัฒน์  บุญไชย</t>
  </si>
  <si>
    <t>ผู้อำนวยการกองช่าง</t>
  </si>
  <si>
    <t>(นักบริหารงานช่าง)</t>
  </si>
  <si>
    <t>นางเบญจมาศ  สรภูมิ</t>
  </si>
  <si>
    <t>นางสาวกาญนภา ทุมมาสุด</t>
  </si>
  <si>
    <t>นายสมศักดิ์  พันธไชย</t>
  </si>
  <si>
    <t>นักวิชาการศึกษา</t>
  </si>
  <si>
    <t>นายณัฐพงศ์  วงค์ศรีจันทร์</t>
  </si>
  <si>
    <t>นักพัฒนาชุมชน</t>
  </si>
  <si>
    <t>นักบริหารงานสวัสดิการสังคม</t>
  </si>
  <si>
    <t>นางสาวศิวพร  ชัยมัง</t>
  </si>
  <si>
    <t>นายจำเริญ  กรมบัวภา</t>
  </si>
  <si>
    <t>นายสว่าง  ผาริโน</t>
  </si>
  <si>
    <t>นายสุริยัน  มิ่งมงคล</t>
  </si>
  <si>
    <t>นายพุทธา  บูรวงษ์</t>
  </si>
  <si>
    <t>นายอำนาจ  พวงมาลัย</t>
  </si>
  <si>
    <t>นายบุญศรี  นุ่นนาแซง</t>
  </si>
  <si>
    <t>นายมนตรี  บุญสร้อย</t>
  </si>
  <si>
    <t>นายภูทอง จันทร์พิพัฒน์</t>
  </si>
  <si>
    <t>พนักงานจ้างตามภารกิจ</t>
  </si>
  <si>
    <t xml:space="preserve">     กองคลัง</t>
  </si>
  <si>
    <t>นางสาวณชนนท์  โคตุเคน</t>
  </si>
  <si>
    <t>นางสาวมนสิชา  นาคพรต</t>
  </si>
  <si>
    <t>นางสาวธราภรณ์  กรมบัวภา</t>
  </si>
  <si>
    <t>นางสาวปิยะนุช  จันทรมหา</t>
  </si>
  <si>
    <t>นางสาวจันทร์เพ็ญ  โคตุเคน</t>
  </si>
  <si>
    <t xml:space="preserve">     กองช่าง</t>
  </si>
  <si>
    <t>ผู้ช่วยเจ้าหน้าที่ธุรการ</t>
  </si>
  <si>
    <t>พนักงานขับรถยนต์</t>
  </si>
  <si>
    <t>คนสวน</t>
  </si>
  <si>
    <t>คนงานประจำรถขยะ</t>
  </si>
  <si>
    <t>นางสาวฉัตรแก้ว  หน้าผา</t>
  </si>
  <si>
    <t>นายวิศิษย์ศักดิ์  ไชยเม็ง</t>
  </si>
  <si>
    <t>นายเรืองเดช  ชาตาสุ</t>
  </si>
  <si>
    <t>นายชริน  ขวัญปลา</t>
  </si>
  <si>
    <t xml:space="preserve">ปวส. </t>
  </si>
  <si>
    <t>ม.ปลาย</t>
  </si>
  <si>
    <t>ป.4</t>
  </si>
  <si>
    <t>ป.7</t>
  </si>
  <si>
    <t>ม.ต้น</t>
  </si>
  <si>
    <t>นายเชียง  โคตุเคน</t>
  </si>
  <si>
    <t>นายอุทิตย์  แขวงเมือง</t>
  </si>
  <si>
    <t>ม.6</t>
  </si>
  <si>
    <t>พนักงานสูบน้ำ</t>
  </si>
  <si>
    <t>ผู้ช่วยเจ้าหน้าที่ประปา</t>
  </si>
  <si>
    <t>คนงานประจำเครื่องสูบน้ำ</t>
  </si>
  <si>
    <t>ผู้ช่วยช่างไฟฟ้า</t>
  </si>
  <si>
    <t>ผู้ดูแลเด็ก</t>
  </si>
  <si>
    <t>ล0002</t>
  </si>
  <si>
    <t>ล0003</t>
  </si>
  <si>
    <t xml:space="preserve">     สำนักงานปลัด อบต.</t>
  </si>
  <si>
    <t>หัวหน้าฝ่ายการเงิน</t>
  </si>
  <si>
    <t>นักวิชาการพัสดุ</t>
  </si>
  <si>
    <t>(หัวหน้าฝ่ายบริหารงานทั่วไป)</t>
  </si>
  <si>
    <t>นักวิเคราะห์นโยบายและแผน</t>
  </si>
  <si>
    <t>เจ้าพนักงานป้องกันและบรรเทาสาธารณภัย</t>
  </si>
  <si>
    <t>กลาง</t>
  </si>
  <si>
    <t>ต้น</t>
  </si>
  <si>
    <t>อำนวยการท้องถิ่น</t>
  </si>
  <si>
    <t>ชก.</t>
  </si>
  <si>
    <t>ชง.</t>
  </si>
  <si>
    <t>นักบริหารงานการคลัง</t>
  </si>
  <si>
    <t>ผู้อำนวยการสวัสดิการสังคม</t>
  </si>
  <si>
    <t>ปก.</t>
  </si>
  <si>
    <t>ปง.</t>
  </si>
  <si>
    <t>กองการศึกษา ศาสนาและวัฒนธรรม</t>
  </si>
  <si>
    <t xml:space="preserve">     กองสวัสดิการสังคม</t>
  </si>
  <si>
    <t>นางสาวศรีสุดา  จำปาลาศ</t>
  </si>
  <si>
    <t>นายเทพปกร หอมพนา</t>
  </si>
  <si>
    <t>47-3-00-1101-001</t>
  </si>
  <si>
    <t>47-3-00-1101-002</t>
  </si>
  <si>
    <t>47-3-01-2101-001</t>
  </si>
  <si>
    <t>47-3-01-2101-002</t>
  </si>
  <si>
    <t>47-3-01-3103-001</t>
  </si>
  <si>
    <t>47-3-01-3105-001</t>
  </si>
  <si>
    <t>47-3-01-4805-001</t>
  </si>
  <si>
    <t>47-3-01-4101-001</t>
  </si>
  <si>
    <t>47-3-01-4302-001</t>
  </si>
  <si>
    <t>47-3-04-2102-001</t>
  </si>
  <si>
    <t>47-3-04-2102-002</t>
  </si>
  <si>
    <t>47-3-04-3203-001</t>
  </si>
  <si>
    <t>47-3-04-4101-003</t>
  </si>
  <si>
    <t>47-3-05-2103-001</t>
  </si>
  <si>
    <t>47-3-05-4101-002</t>
  </si>
  <si>
    <t>47-3-08-2107-001</t>
  </si>
  <si>
    <t>47-3-08-3803-001</t>
  </si>
  <si>
    <t>47-3-11-2105-001</t>
  </si>
  <si>
    <t>47-3-11-3801-001</t>
  </si>
  <si>
    <t>นักบริหารงานท้องถิ่น</t>
  </si>
  <si>
    <t>(ปลัด อบต.) นักบริหารท้องถิ่น</t>
  </si>
  <si>
    <t>(รองปลัด อบต.) นักบริหารท้องถิ่น</t>
  </si>
  <si>
    <t>45-2-0651</t>
  </si>
  <si>
    <t>45-2-0652</t>
  </si>
  <si>
    <t>นักบริหารงานศึกษา</t>
  </si>
  <si>
    <t>ผู้ช่วยเจ้าพนักงานธุรการ</t>
  </si>
  <si>
    <t>นางวงค์เดือน  น้ำพาย</t>
  </si>
  <si>
    <t>ผู้อำนวยการกองการศึกษา ฯ</t>
  </si>
  <si>
    <t>ครู</t>
  </si>
  <si>
    <t>คศ.1</t>
  </si>
  <si>
    <t>เงินอุดหนุน</t>
  </si>
  <si>
    <t>บัญชีแสดงการจัดคนลงสู่ตำแหน่งตามโครงสร้างส่วนราชการและกำหนดเลขที่ตำแหน่งตามกรอบอัตรากำลังใหม่ ปีงบประมาณ พ.ศ.2561 - 2563</t>
  </si>
  <si>
    <t>(29,680x12)</t>
  </si>
  <si>
    <t>(25,470x12)</t>
  </si>
  <si>
    <t>(1,500x12)</t>
  </si>
  <si>
    <t>(3,500x12)</t>
  </si>
  <si>
    <t>(9,000x12)</t>
  </si>
  <si>
    <t>(1,000x12)</t>
  </si>
  <si>
    <t>(13,500x12)</t>
  </si>
  <si>
    <t>(12,450x12)</t>
  </si>
  <si>
    <t>(835x12)</t>
  </si>
  <si>
    <t>(575x12)</t>
  </si>
  <si>
    <t>(12,430x12)</t>
  </si>
  <si>
    <t>(855x12)</t>
  </si>
  <si>
    <t>(12,020x12)</t>
  </si>
  <si>
    <t>(1,265x12)</t>
  </si>
  <si>
    <t>(12,040x12)</t>
  </si>
  <si>
    <t>(1,245x12)</t>
  </si>
  <si>
    <t>ผู้ช่วยเจ้าพนักงานประปา</t>
  </si>
  <si>
    <t>ผู้ช่วยนายช่างไฟฟ้า</t>
  </si>
  <si>
    <t>(นายสมศรี  อ่างรี)</t>
  </si>
  <si>
    <t xml:space="preserve">                                                                                   (นายกองค์การบริหารส่วนตำบลบึงเกลือ)</t>
  </si>
  <si>
    <t>(7,000x12)</t>
  </si>
  <si>
    <t>(12,710x12)</t>
  </si>
  <si>
    <t>(18,690x12)</t>
  </si>
  <si>
    <t>ผู้ช่วยครูผู้ดูแลเด็ก</t>
  </si>
  <si>
    <t>*ขอปรับเป็นพนักงานจ้าง</t>
  </si>
  <si>
    <t>ภารกิจ</t>
  </si>
  <si>
    <t>ตามภารกิจ(ผู้มีทักษะ)</t>
  </si>
  <si>
    <t xml:space="preserve"> ผู้ดูแลเด็ก (ผู้มีทักษะ)</t>
  </si>
  <si>
    <t>แนบท้ายคำสั่ง         /2561 ลงวันที่                 2561  องค์การบริหารส่วนตำบลบึงเกลือ  อำเภอเสลภูมิ  จังหวัดร้อยเอ็ด</t>
  </si>
  <si>
    <t>(37,830x12)</t>
  </si>
  <si>
    <t>(30,220x12)</t>
  </si>
  <si>
    <t>(26,980x12)</t>
  </si>
  <si>
    <t>(25,970x12)</t>
  </si>
  <si>
    <t>(35,220x12)</t>
  </si>
  <si>
    <t>(22,040x12)</t>
  </si>
  <si>
    <t>(20,360x12)</t>
  </si>
  <si>
    <t>(26,120x12)</t>
  </si>
  <si>
    <t>(28,030x12)</t>
  </si>
  <si>
    <t>(21,140x12)</t>
  </si>
  <si>
    <t>(17,880x12)</t>
  </si>
  <si>
    <t>(27,960x12)</t>
  </si>
  <si>
    <t>(19,100x12)</t>
  </si>
  <si>
    <t>(19,410x12)</t>
  </si>
  <si>
    <t>(4,500x12)</t>
  </si>
  <si>
    <t xml:space="preserve">                                                                                     (ลงชื่อ)                            </t>
  </si>
  <si>
    <t xml:space="preserve">                                     </t>
  </si>
  <si>
    <t>**ขอปรับเป็น</t>
  </si>
  <si>
    <t>พนักงานจ้างทั่วไป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</si>
</sst>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74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color indexed="8"/>
      <name val="TH SarabunIT๙"/>
      <family val="2"/>
    </font>
    <font>
      <sz val="11"/>
      <color indexed="8"/>
      <name val="TH SarabunIT๙"/>
      <family val="2"/>
    </font>
    <font>
      <sz val="12"/>
      <color indexed="8"/>
      <name val="TH SarabunIT๙"/>
      <family val="2"/>
    </font>
    <font>
      <b/>
      <sz val="14"/>
      <color indexed="8"/>
      <name val="TH SarabunIT๙"/>
      <family val="2"/>
    </font>
    <font>
      <sz val="8"/>
      <color indexed="8"/>
      <name val="TH SarabunIT๙"/>
      <family val="2"/>
    </font>
    <font>
      <sz val="10"/>
      <color indexed="8"/>
      <name val="TH SarabunIT๙"/>
      <family val="2"/>
    </font>
    <font>
      <sz val="16"/>
      <color indexed="8"/>
      <name val="TH SarabunIT๙"/>
      <family val="2"/>
    </font>
    <font>
      <sz val="13"/>
      <color indexed="8"/>
      <name val="TH SarabunIT๙"/>
      <family val="2"/>
    </font>
    <font>
      <sz val="14"/>
      <color indexed="10"/>
      <name val="TH SarabunIT๙"/>
      <family val="2"/>
    </font>
    <font>
      <b/>
      <u val="single"/>
      <sz val="14"/>
      <color indexed="8"/>
      <name val="TH SarabunIT๙"/>
      <family val="2"/>
    </font>
    <font>
      <sz val="14"/>
      <color indexed="8"/>
      <name val="TH NiramitIT๙ "/>
      <family val="0"/>
    </font>
    <font>
      <b/>
      <sz val="12"/>
      <color indexed="8"/>
      <name val="TH SarabunIT๙"/>
      <family val="2"/>
    </font>
    <font>
      <sz val="11.5"/>
      <color indexed="8"/>
      <name val="TH SarabunIT๙"/>
      <family val="2"/>
    </font>
    <font>
      <sz val="13.5"/>
      <color indexed="8"/>
      <name val="TH SarabunIT๙"/>
      <family val="2"/>
    </font>
    <font>
      <sz val="9"/>
      <color indexed="8"/>
      <name val="TH SarabunIT๙"/>
      <family val="2"/>
    </font>
    <font>
      <b/>
      <sz val="11.5"/>
      <color indexed="8"/>
      <name val="TH SarabunIT๙"/>
      <family val="2"/>
    </font>
    <font>
      <b/>
      <sz val="11"/>
      <color indexed="8"/>
      <name val="TH SarabunIT๙"/>
      <family val="2"/>
    </font>
    <font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IT๙"/>
      <family val="2"/>
    </font>
    <font>
      <sz val="11"/>
      <color theme="1"/>
      <name val="TH SarabunIT๙"/>
      <family val="2"/>
    </font>
    <font>
      <b/>
      <sz val="14"/>
      <color theme="1"/>
      <name val="TH SarabunIT๙"/>
      <family val="2"/>
    </font>
    <font>
      <sz val="14"/>
      <color theme="1"/>
      <name val="TH NiramitIT๙ "/>
      <family val="0"/>
    </font>
    <font>
      <sz val="13"/>
      <color theme="1"/>
      <name val="TH SarabunIT๙"/>
      <family val="2"/>
    </font>
    <font>
      <sz val="12"/>
      <color theme="1"/>
      <name val="TH SarabunIT๙"/>
      <family val="2"/>
    </font>
    <font>
      <sz val="8"/>
      <color theme="1"/>
      <name val="TH SarabunIT๙"/>
      <family val="2"/>
    </font>
    <font>
      <sz val="10"/>
      <color theme="1"/>
      <name val="TH SarabunIT๙"/>
      <family val="2"/>
    </font>
    <font>
      <sz val="12"/>
      <color rgb="FF000000"/>
      <name val="TH SarabunIT๙"/>
      <family val="2"/>
    </font>
    <font>
      <sz val="14"/>
      <color rgb="FF000000"/>
      <name val="TH SarabunIT๙"/>
      <family val="2"/>
    </font>
    <font>
      <sz val="8"/>
      <color rgb="FF000000"/>
      <name val="TH SarabunIT๙"/>
      <family val="2"/>
    </font>
    <font>
      <sz val="10"/>
      <color rgb="FF000000"/>
      <name val="TH SarabunIT๙"/>
      <family val="2"/>
    </font>
    <font>
      <sz val="9"/>
      <color theme="1"/>
      <name val="TH SarabunIT๙"/>
      <family val="2"/>
    </font>
    <font>
      <sz val="13.5"/>
      <color theme="1"/>
      <name val="TH SarabunIT๙"/>
      <family val="2"/>
    </font>
    <font>
      <sz val="14"/>
      <color rgb="FFFF0000"/>
      <name val="TH SarabunIT๙"/>
      <family val="2"/>
    </font>
    <font>
      <sz val="11.5"/>
      <color rgb="FF000000"/>
      <name val="TH SarabunIT๙"/>
      <family val="2"/>
    </font>
    <font>
      <sz val="11.5"/>
      <color theme="1"/>
      <name val="TH SarabunIT๙"/>
      <family val="2"/>
    </font>
    <font>
      <sz val="13"/>
      <color rgb="FF000000"/>
      <name val="TH SarabunIT๙"/>
      <family val="2"/>
    </font>
    <font>
      <b/>
      <u val="single"/>
      <sz val="14"/>
      <color rgb="FF000000"/>
      <name val="TH SarabunIT๙"/>
      <family val="2"/>
    </font>
    <font>
      <b/>
      <sz val="11.5"/>
      <color theme="1"/>
      <name val="TH SarabunIT๙"/>
      <family val="2"/>
    </font>
    <font>
      <b/>
      <sz val="12"/>
      <color theme="1"/>
      <name val="TH SarabunIT๙"/>
      <family val="2"/>
    </font>
    <font>
      <b/>
      <sz val="11"/>
      <color theme="1"/>
      <name val="TH SarabunIT๙"/>
      <family val="2"/>
    </font>
    <font>
      <sz val="16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38">
    <xf numFmtId="0" fontId="0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53" fillId="0" borderId="13" xfId="0" applyFont="1" applyBorder="1" applyAlignment="1">
      <alignment horizontal="center"/>
    </xf>
    <xf numFmtId="0" fontId="51" fillId="0" borderId="14" xfId="0" applyFont="1" applyBorder="1" applyAlignment="1">
      <alignment horizontal="center" wrapText="1"/>
    </xf>
    <xf numFmtId="0" fontId="51" fillId="0" borderId="13" xfId="0" applyFont="1" applyBorder="1" applyAlignment="1">
      <alignment horizontal="center" wrapText="1"/>
    </xf>
    <xf numFmtId="0" fontId="53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54" fillId="0" borderId="15" xfId="0" applyFont="1" applyBorder="1" applyAlignment="1" quotePrefix="1">
      <alignment horizontal="center"/>
    </xf>
    <xf numFmtId="0" fontId="51" fillId="0" borderId="16" xfId="0" applyFont="1" applyBorder="1" applyAlignment="1">
      <alignment horizontal="left" wrapText="1"/>
    </xf>
    <xf numFmtId="0" fontId="55" fillId="0" borderId="14" xfId="0" applyFont="1" applyBorder="1" applyAlignment="1">
      <alignment horizontal="left" wrapText="1"/>
    </xf>
    <xf numFmtId="0" fontId="0" fillId="0" borderId="0" xfId="0" applyAlignment="1">
      <alignment/>
    </xf>
    <xf numFmtId="0" fontId="5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51" fillId="0" borderId="15" xfId="0" applyFont="1" applyBorder="1" applyAlignment="1">
      <alignment horizontal="center" wrapText="1"/>
    </xf>
    <xf numFmtId="0" fontId="56" fillId="0" borderId="15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56" fillId="0" borderId="17" xfId="0" applyFont="1" applyBorder="1" applyAlignment="1">
      <alignment horizontal="center" wrapText="1"/>
    </xf>
    <xf numFmtId="0" fontId="52" fillId="0" borderId="18" xfId="0" applyFont="1" applyBorder="1" applyAlignment="1">
      <alignment horizontal="center" wrapText="1"/>
    </xf>
    <xf numFmtId="0" fontId="56" fillId="0" borderId="18" xfId="0" applyFont="1" applyBorder="1" applyAlignment="1">
      <alignment horizontal="center" wrapText="1"/>
    </xf>
    <xf numFmtId="0" fontId="52" fillId="0" borderId="19" xfId="0" applyFont="1" applyBorder="1" applyAlignment="1">
      <alignment horizontal="center" wrapText="1"/>
    </xf>
    <xf numFmtId="0" fontId="51" fillId="0" borderId="20" xfId="0" applyFont="1" applyBorder="1" applyAlignment="1">
      <alignment horizontal="center" wrapText="1"/>
    </xf>
    <xf numFmtId="0" fontId="52" fillId="0" borderId="21" xfId="0" applyFont="1" applyBorder="1" applyAlignment="1">
      <alignment horizontal="center"/>
    </xf>
    <xf numFmtId="0" fontId="51" fillId="0" borderId="13" xfId="0" applyFont="1" applyBorder="1" applyAlignment="1">
      <alignment horizontal="center" wrapText="1"/>
    </xf>
    <xf numFmtId="0" fontId="57" fillId="0" borderId="10" xfId="0" applyFont="1" applyBorder="1" applyAlignment="1">
      <alignment wrapText="1"/>
    </xf>
    <xf numFmtId="187" fontId="51" fillId="0" borderId="10" xfId="36" applyNumberFormat="1" applyFont="1" applyBorder="1" applyAlignment="1">
      <alignment wrapText="1"/>
    </xf>
    <xf numFmtId="0" fontId="57" fillId="0" borderId="13" xfId="0" applyFont="1" applyBorder="1" applyAlignment="1">
      <alignment wrapText="1"/>
    </xf>
    <xf numFmtId="0" fontId="52" fillId="0" borderId="13" xfId="0" applyFont="1" applyBorder="1" applyAlignment="1">
      <alignment horizontal="center" wrapText="1"/>
    </xf>
    <xf numFmtId="0" fontId="51" fillId="0" borderId="13" xfId="0" applyFont="1" applyBorder="1" applyAlignment="1">
      <alignment wrapText="1"/>
    </xf>
    <xf numFmtId="0" fontId="51" fillId="0" borderId="10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51" fillId="0" borderId="15" xfId="0" applyFont="1" applyBorder="1" applyAlignment="1">
      <alignment wrapText="1"/>
    </xf>
    <xf numFmtId="0" fontId="51" fillId="0" borderId="12" xfId="0" applyFont="1" applyBorder="1" applyAlignment="1">
      <alignment horizontal="center" wrapText="1"/>
    </xf>
    <xf numFmtId="0" fontId="58" fillId="0" borderId="12" xfId="0" applyFont="1" applyBorder="1" applyAlignment="1">
      <alignment horizontal="center" wrapText="1"/>
    </xf>
    <xf numFmtId="3" fontId="51" fillId="0" borderId="12" xfId="0" applyNumberFormat="1" applyFont="1" applyBorder="1" applyAlignment="1">
      <alignment horizontal="center" wrapText="1"/>
    </xf>
    <xf numFmtId="0" fontId="51" fillId="0" borderId="12" xfId="0" applyFont="1" applyBorder="1" applyAlignment="1">
      <alignment wrapText="1"/>
    </xf>
    <xf numFmtId="0" fontId="0" fillId="0" borderId="12" xfId="0" applyBorder="1" applyAlignment="1">
      <alignment/>
    </xf>
    <xf numFmtId="0" fontId="51" fillId="0" borderId="10" xfId="0" applyFont="1" applyBorder="1" applyAlignment="1">
      <alignment wrapText="1"/>
    </xf>
    <xf numFmtId="0" fontId="57" fillId="0" borderId="10" xfId="0" applyFont="1" applyBorder="1" applyAlignment="1">
      <alignment horizontal="center" wrapText="1"/>
    </xf>
    <xf numFmtId="0" fontId="57" fillId="0" borderId="15" xfId="0" applyFont="1" applyBorder="1" applyAlignment="1">
      <alignment wrapText="1"/>
    </xf>
    <xf numFmtId="0" fontId="51" fillId="0" borderId="10" xfId="0" applyFont="1" applyBorder="1" applyAlignment="1" quotePrefix="1">
      <alignment horizontal="center" wrapText="1"/>
    </xf>
    <xf numFmtId="0" fontId="51" fillId="0" borderId="15" xfId="0" applyFont="1" applyBorder="1" applyAlignment="1">
      <alignment horizontal="center" wrapText="1"/>
    </xf>
    <xf numFmtId="0" fontId="51" fillId="0" borderId="15" xfId="0" applyFont="1" applyBorder="1" applyAlignment="1" quotePrefix="1">
      <alignment wrapText="1"/>
    </xf>
    <xf numFmtId="187" fontId="51" fillId="0" borderId="13" xfId="36" applyNumberFormat="1" applyFont="1" applyBorder="1" applyAlignment="1">
      <alignment wrapText="1"/>
    </xf>
    <xf numFmtId="0" fontId="58" fillId="0" borderId="15" xfId="0" applyFont="1" applyBorder="1" applyAlignment="1">
      <alignment horizontal="center" wrapText="1"/>
    </xf>
    <xf numFmtId="0" fontId="58" fillId="0" borderId="13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51" fillId="0" borderId="21" xfId="0" applyFont="1" applyBorder="1" applyAlignment="1">
      <alignment horizontal="center" wrapText="1"/>
    </xf>
    <xf numFmtId="0" fontId="58" fillId="0" borderId="10" xfId="0" applyFont="1" applyBorder="1" applyAlignment="1">
      <alignment horizontal="center" wrapText="1"/>
    </xf>
    <xf numFmtId="3" fontId="51" fillId="0" borderId="13" xfId="0" applyNumberFormat="1" applyFont="1" applyBorder="1" applyAlignment="1">
      <alignment horizontal="center" wrapText="1"/>
    </xf>
    <xf numFmtId="0" fontId="51" fillId="0" borderId="10" xfId="0" applyFont="1" applyFill="1" applyBorder="1" applyAlignment="1">
      <alignment wrapText="1"/>
    </xf>
    <xf numFmtId="0" fontId="51" fillId="0" borderId="10" xfId="0" applyFont="1" applyFill="1" applyBorder="1" applyAlignment="1">
      <alignment horizontal="center" wrapText="1"/>
    </xf>
    <xf numFmtId="0" fontId="51" fillId="0" borderId="10" xfId="0" applyFont="1" applyBorder="1" applyAlignment="1">
      <alignment horizontal="justify" wrapText="1"/>
    </xf>
    <xf numFmtId="0" fontId="52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51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justify" wrapText="1"/>
    </xf>
    <xf numFmtId="0" fontId="58" fillId="0" borderId="0" xfId="0" applyFont="1" applyBorder="1" applyAlignment="1">
      <alignment horizontal="center" wrapText="1"/>
    </xf>
    <xf numFmtId="0" fontId="56" fillId="0" borderId="10" xfId="0" applyFont="1" applyBorder="1" applyAlignment="1">
      <alignment horizontal="center" wrapText="1"/>
    </xf>
    <xf numFmtId="0" fontId="51" fillId="0" borderId="22" xfId="0" applyFont="1" applyBorder="1" applyAlignment="1">
      <alignment horizontal="center" wrapText="1"/>
    </xf>
    <xf numFmtId="0" fontId="57" fillId="0" borderId="23" xfId="0" applyFont="1" applyBorder="1" applyAlignment="1">
      <alignment horizontal="center" wrapText="1"/>
    </xf>
    <xf numFmtId="0" fontId="53" fillId="0" borderId="22" xfId="0" applyFont="1" applyBorder="1" applyAlignment="1">
      <alignment horizontal="center" wrapText="1"/>
    </xf>
    <xf numFmtId="0" fontId="58" fillId="0" borderId="23" xfId="0" applyFont="1" applyBorder="1" applyAlignment="1">
      <alignment horizontal="center" wrapText="1"/>
    </xf>
    <xf numFmtId="0" fontId="53" fillId="0" borderId="15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51" fillId="0" borderId="11" xfId="0" applyFont="1" applyBorder="1" applyAlignment="1">
      <alignment wrapText="1"/>
    </xf>
    <xf numFmtId="0" fontId="57" fillId="0" borderId="14" xfId="0" applyFont="1" applyBorder="1" applyAlignment="1">
      <alignment horizontal="center" wrapText="1"/>
    </xf>
    <xf numFmtId="187" fontId="51" fillId="0" borderId="10" xfId="36" applyNumberFormat="1" applyFont="1" applyBorder="1" applyAlignment="1">
      <alignment horizontal="center" wrapText="1"/>
    </xf>
    <xf numFmtId="0" fontId="51" fillId="0" borderId="0" xfId="0" applyFont="1" applyBorder="1" applyAlignment="1">
      <alignment wrapText="1"/>
    </xf>
    <xf numFmtId="3" fontId="51" fillId="0" borderId="15" xfId="0" applyNumberFormat="1" applyFont="1" applyBorder="1" applyAlignment="1">
      <alignment horizontal="center" wrapText="1"/>
    </xf>
    <xf numFmtId="0" fontId="51" fillId="0" borderId="21" xfId="0" applyFont="1" applyBorder="1" applyAlignment="1">
      <alignment wrapText="1"/>
    </xf>
    <xf numFmtId="0" fontId="56" fillId="0" borderId="13" xfId="0" applyFont="1" applyBorder="1" applyAlignment="1">
      <alignment wrapText="1"/>
    </xf>
    <xf numFmtId="0" fontId="0" fillId="0" borderId="20" xfId="0" applyBorder="1" applyAlignment="1">
      <alignment/>
    </xf>
    <xf numFmtId="0" fontId="51" fillId="0" borderId="23" xfId="0" applyFont="1" applyBorder="1" applyAlignment="1">
      <alignment horizontal="center" wrapText="1"/>
    </xf>
    <xf numFmtId="0" fontId="56" fillId="0" borderId="12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59" fillId="0" borderId="22" xfId="0" applyFont="1" applyBorder="1" applyAlignment="1">
      <alignment wrapText="1"/>
    </xf>
    <xf numFmtId="0" fontId="60" fillId="0" borderId="10" xfId="0" applyFont="1" applyBorder="1" applyAlignment="1">
      <alignment wrapText="1"/>
    </xf>
    <xf numFmtId="0" fontId="60" fillId="0" borderId="10" xfId="0" applyFont="1" applyBorder="1" applyAlignment="1">
      <alignment horizontal="center" wrapText="1"/>
    </xf>
    <xf numFmtId="0" fontId="60" fillId="0" borderId="15" xfId="0" applyFont="1" applyBorder="1" applyAlignment="1">
      <alignment horizontal="center" wrapText="1"/>
    </xf>
    <xf numFmtId="0" fontId="61" fillId="0" borderId="15" xfId="0" applyFont="1" applyBorder="1" applyAlignment="1">
      <alignment horizontal="center" wrapText="1"/>
    </xf>
    <xf numFmtId="0" fontId="60" fillId="0" borderId="15" xfId="0" applyFont="1" applyBorder="1" applyAlignment="1">
      <alignment wrapText="1"/>
    </xf>
    <xf numFmtId="0" fontId="62" fillId="0" borderId="15" xfId="0" applyFont="1" applyBorder="1" applyAlignment="1">
      <alignment wrapText="1"/>
    </xf>
    <xf numFmtId="0" fontId="59" fillId="0" borderId="20" xfId="0" applyFont="1" applyBorder="1" applyAlignment="1">
      <alignment wrapText="1"/>
    </xf>
    <xf numFmtId="0" fontId="60" fillId="0" borderId="13" xfId="0" applyFont="1" applyBorder="1" applyAlignment="1">
      <alignment wrapText="1"/>
    </xf>
    <xf numFmtId="0" fontId="51" fillId="0" borderId="23" xfId="0" applyFont="1" applyBorder="1" applyAlignment="1">
      <alignment wrapText="1"/>
    </xf>
    <xf numFmtId="0" fontId="60" fillId="0" borderId="13" xfId="0" applyFont="1" applyBorder="1" applyAlignment="1">
      <alignment horizontal="center" wrapText="1"/>
    </xf>
    <xf numFmtId="0" fontId="60" fillId="0" borderId="12" xfId="0" applyFont="1" applyBorder="1" applyAlignment="1">
      <alignment horizontal="center" wrapText="1"/>
    </xf>
    <xf numFmtId="0" fontId="56" fillId="0" borderId="22" xfId="0" applyFont="1" applyBorder="1" applyAlignment="1">
      <alignment wrapText="1"/>
    </xf>
    <xf numFmtId="0" fontId="61" fillId="0" borderId="22" xfId="0" applyFont="1" applyBorder="1" applyAlignment="1">
      <alignment horizontal="center" wrapText="1"/>
    </xf>
    <xf numFmtId="0" fontId="60" fillId="0" borderId="0" xfId="0" applyFont="1" applyBorder="1" applyAlignment="1">
      <alignment horizontal="center" wrapText="1"/>
    </xf>
    <xf numFmtId="0" fontId="62" fillId="0" borderId="22" xfId="0" applyFont="1" applyBorder="1" applyAlignment="1">
      <alignment horizontal="center" wrapText="1"/>
    </xf>
    <xf numFmtId="0" fontId="60" fillId="0" borderId="21" xfId="0" applyFont="1" applyBorder="1" applyAlignment="1">
      <alignment horizontal="center" wrapText="1"/>
    </xf>
    <xf numFmtId="0" fontId="51" fillId="0" borderId="16" xfId="0" applyFont="1" applyBorder="1" applyAlignment="1">
      <alignment wrapText="1"/>
    </xf>
    <xf numFmtId="0" fontId="57" fillId="0" borderId="13" xfId="0" applyFont="1" applyBorder="1" applyAlignment="1">
      <alignment horizontal="center" wrapText="1"/>
    </xf>
    <xf numFmtId="0" fontId="51" fillId="0" borderId="0" xfId="0" applyFont="1" applyBorder="1" applyAlignment="1">
      <alignment/>
    </xf>
    <xf numFmtId="0" fontId="53" fillId="0" borderId="0" xfId="0" applyFont="1" applyBorder="1" applyAlignment="1">
      <alignment horizontal="center" wrapText="1"/>
    </xf>
    <xf numFmtId="0" fontId="56" fillId="0" borderId="0" xfId="0" applyFont="1" applyBorder="1" applyAlignment="1">
      <alignment/>
    </xf>
    <xf numFmtId="3" fontId="51" fillId="0" borderId="13" xfId="0" applyNumberFormat="1" applyFont="1" applyBorder="1" applyAlignment="1">
      <alignment wrapText="1"/>
    </xf>
    <xf numFmtId="0" fontId="56" fillId="0" borderId="10" xfId="0" applyFont="1" applyBorder="1" applyAlignment="1">
      <alignment wrapText="1"/>
    </xf>
    <xf numFmtId="187" fontId="55" fillId="0" borderId="10" xfId="36" applyNumberFormat="1" applyFont="1" applyBorder="1" applyAlignment="1" quotePrefix="1">
      <alignment wrapText="1"/>
    </xf>
    <xf numFmtId="187" fontId="55" fillId="0" borderId="10" xfId="36" applyNumberFormat="1" applyFont="1" applyBorder="1" applyAlignment="1">
      <alignment horizontal="center" wrapText="1"/>
    </xf>
    <xf numFmtId="187" fontId="55" fillId="0" borderId="10" xfId="36" applyNumberFormat="1" applyFont="1" applyBorder="1" applyAlignment="1">
      <alignment/>
    </xf>
    <xf numFmtId="0" fontId="59" fillId="0" borderId="15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wrapText="1"/>
    </xf>
    <xf numFmtId="0" fontId="51" fillId="0" borderId="13" xfId="0" applyFont="1" applyBorder="1" applyAlignment="1">
      <alignment horizontal="center" wrapText="1"/>
    </xf>
    <xf numFmtId="0" fontId="51" fillId="0" borderId="18" xfId="0" applyFont="1" applyBorder="1" applyAlignment="1">
      <alignment horizontal="center" wrapText="1"/>
    </xf>
    <xf numFmtId="0" fontId="51" fillId="0" borderId="14" xfId="0" applyFont="1" applyBorder="1" applyAlignment="1">
      <alignment horizontal="center" wrapText="1"/>
    </xf>
    <xf numFmtId="3" fontId="51" fillId="0" borderId="0" xfId="0" applyNumberFormat="1" applyFont="1" applyFill="1" applyBorder="1" applyAlignment="1">
      <alignment horizontal="center" wrapText="1"/>
    </xf>
    <xf numFmtId="0" fontId="51" fillId="0" borderId="12" xfId="0" applyFont="1" applyBorder="1" applyAlignment="1">
      <alignment horizontal="center" wrapText="1"/>
    </xf>
    <xf numFmtId="0" fontId="51" fillId="0" borderId="20" xfId="0" applyFont="1" applyBorder="1" applyAlignment="1">
      <alignment horizontal="center" wrapText="1"/>
    </xf>
    <xf numFmtId="0" fontId="51" fillId="0" borderId="21" xfId="0" applyFont="1" applyBorder="1" applyAlignment="1">
      <alignment horizontal="center" wrapText="1"/>
    </xf>
    <xf numFmtId="0" fontId="52" fillId="0" borderId="21" xfId="0" applyFont="1" applyBorder="1" applyAlignment="1">
      <alignment/>
    </xf>
    <xf numFmtId="187" fontId="55" fillId="0" borderId="10" xfId="36" applyNumberFormat="1" applyFont="1" applyBorder="1" applyAlignment="1">
      <alignment horizontal="right" wrapText="1"/>
    </xf>
    <xf numFmtId="0" fontId="0" fillId="0" borderId="12" xfId="0" applyBorder="1" applyAlignment="1">
      <alignment/>
    </xf>
    <xf numFmtId="0" fontId="51" fillId="0" borderId="21" xfId="0" applyFont="1" applyBorder="1" applyAlignment="1">
      <alignment horizontal="center" wrapText="1"/>
    </xf>
    <xf numFmtId="3" fontId="51" fillId="0" borderId="10" xfId="0" applyNumberFormat="1" applyFont="1" applyBorder="1" applyAlignment="1">
      <alignment horizontal="center" wrapText="1"/>
    </xf>
    <xf numFmtId="0" fontId="56" fillId="0" borderId="13" xfId="0" applyFont="1" applyBorder="1" applyAlignment="1">
      <alignment horizontal="center" wrapText="1"/>
    </xf>
    <xf numFmtId="0" fontId="55" fillId="0" borderId="10" xfId="0" applyFont="1" applyBorder="1" applyAlignment="1">
      <alignment wrapText="1"/>
    </xf>
    <xf numFmtId="0" fontId="55" fillId="0" borderId="13" xfId="0" applyFont="1" applyBorder="1" applyAlignment="1">
      <alignment wrapText="1"/>
    </xf>
    <xf numFmtId="0" fontId="51" fillId="0" borderId="0" xfId="0" applyFont="1" applyFill="1" applyBorder="1" applyAlignment="1">
      <alignment wrapText="1"/>
    </xf>
    <xf numFmtId="0" fontId="51" fillId="0" borderId="0" xfId="0" applyFont="1" applyFill="1" applyBorder="1" applyAlignment="1">
      <alignment horizontal="center" wrapText="1"/>
    </xf>
    <xf numFmtId="0" fontId="51" fillId="0" borderId="0" xfId="0" applyFont="1" applyBorder="1" applyAlignment="1">
      <alignment horizontal="center"/>
    </xf>
    <xf numFmtId="0" fontId="52" fillId="0" borderId="22" xfId="0" applyFont="1" applyBorder="1" applyAlignment="1">
      <alignment/>
    </xf>
    <xf numFmtId="0" fontId="63" fillId="0" borderId="10" xfId="0" applyFont="1" applyBorder="1" applyAlignment="1">
      <alignment horizontal="center" wrapText="1"/>
    </xf>
    <xf numFmtId="0" fontId="52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58" fillId="0" borderId="21" xfId="0" applyFont="1" applyBorder="1" applyAlignment="1">
      <alignment horizontal="center" wrapText="1"/>
    </xf>
    <xf numFmtId="0" fontId="64" fillId="0" borderId="10" xfId="0" applyFont="1" applyBorder="1" applyAlignment="1">
      <alignment/>
    </xf>
    <xf numFmtId="0" fontId="64" fillId="0" borderId="13" xfId="0" applyFont="1" applyBorder="1" applyAlignment="1">
      <alignment/>
    </xf>
    <xf numFmtId="3" fontId="55" fillId="0" borderId="10" xfId="0" applyNumberFormat="1" applyFont="1" applyBorder="1" applyAlignment="1">
      <alignment horizontal="center" wrapText="1"/>
    </xf>
    <xf numFmtId="0" fontId="52" fillId="0" borderId="13" xfId="0" applyFont="1" applyBorder="1" applyAlignment="1">
      <alignment/>
    </xf>
    <xf numFmtId="0" fontId="65" fillId="0" borderId="0" xfId="0" applyFont="1" applyBorder="1" applyAlignment="1">
      <alignment wrapText="1"/>
    </xf>
    <xf numFmtId="0" fontId="51" fillId="0" borderId="10" xfId="0" applyFont="1" applyBorder="1" applyAlignment="1">
      <alignment/>
    </xf>
    <xf numFmtId="0" fontId="51" fillId="0" borderId="13" xfId="0" applyFont="1" applyBorder="1" applyAlignment="1">
      <alignment/>
    </xf>
    <xf numFmtId="0" fontId="51" fillId="0" borderId="13" xfId="0" applyFont="1" applyBorder="1" applyAlignment="1">
      <alignment horizontal="justify" wrapText="1"/>
    </xf>
    <xf numFmtId="0" fontId="56" fillId="0" borderId="10" xfId="0" applyFont="1" applyBorder="1" applyAlignment="1">
      <alignment horizontal="justify" wrapText="1"/>
    </xf>
    <xf numFmtId="0" fontId="56" fillId="0" borderId="13" xfId="0" applyFont="1" applyBorder="1" applyAlignment="1">
      <alignment horizontal="justify" wrapText="1"/>
    </xf>
    <xf numFmtId="0" fontId="55" fillId="0" borderId="10" xfId="0" applyFont="1" applyBorder="1" applyAlignment="1">
      <alignment horizontal="justify" wrapText="1"/>
    </xf>
    <xf numFmtId="0" fontId="55" fillId="0" borderId="13" xfId="0" applyFont="1" applyBorder="1" applyAlignment="1">
      <alignment horizontal="justify" wrapText="1"/>
    </xf>
    <xf numFmtId="0" fontId="66" fillId="0" borderId="22" xfId="0" applyFont="1" applyBorder="1" applyAlignment="1">
      <alignment wrapText="1"/>
    </xf>
    <xf numFmtId="0" fontId="67" fillId="0" borderId="22" xfId="0" applyFont="1" applyBorder="1" applyAlignment="1">
      <alignment horizontal="center" wrapText="1"/>
    </xf>
    <xf numFmtId="0" fontId="52" fillId="0" borderId="10" xfId="0" applyFont="1" applyBorder="1" applyAlignment="1">
      <alignment horizontal="left" wrapText="1"/>
    </xf>
    <xf numFmtId="0" fontId="52" fillId="0" borderId="13" xfId="0" applyFont="1" applyBorder="1" applyAlignment="1">
      <alignment horizontal="left" wrapText="1"/>
    </xf>
    <xf numFmtId="0" fontId="67" fillId="0" borderId="10" xfId="0" applyFont="1" applyBorder="1" applyAlignment="1">
      <alignment horizontal="left" wrapText="1"/>
    </xf>
    <xf numFmtId="0" fontId="56" fillId="0" borderId="10" xfId="0" applyFont="1" applyBorder="1" applyAlignment="1">
      <alignment horizontal="left" wrapText="1"/>
    </xf>
    <xf numFmtId="0" fontId="59" fillId="0" borderId="10" xfId="0" applyFont="1" applyBorder="1" applyAlignment="1">
      <alignment horizontal="center" wrapText="1"/>
    </xf>
    <xf numFmtId="0" fontId="56" fillId="0" borderId="13" xfId="0" applyFont="1" applyBorder="1" applyAlignment="1">
      <alignment horizontal="left" wrapText="1"/>
    </xf>
    <xf numFmtId="0" fontId="51" fillId="0" borderId="10" xfId="0" applyFont="1" applyBorder="1" applyAlignment="1">
      <alignment horizontal="left" wrapText="1"/>
    </xf>
    <xf numFmtId="0" fontId="51" fillId="0" borderId="13" xfId="0" applyFont="1" applyBorder="1" applyAlignment="1">
      <alignment horizontal="left" wrapText="1"/>
    </xf>
    <xf numFmtId="0" fontId="61" fillId="0" borderId="10" xfId="0" applyFont="1" applyBorder="1" applyAlignment="1">
      <alignment horizontal="center" wrapText="1"/>
    </xf>
    <xf numFmtId="0" fontId="61" fillId="0" borderId="13" xfId="0" applyFont="1" applyBorder="1" applyAlignment="1">
      <alignment horizontal="center" wrapText="1"/>
    </xf>
    <xf numFmtId="0" fontId="67" fillId="0" borderId="0" xfId="0" applyFont="1" applyBorder="1" applyAlignment="1">
      <alignment horizontal="left" wrapText="1"/>
    </xf>
    <xf numFmtId="187" fontId="55" fillId="0" borderId="0" xfId="36" applyNumberFormat="1" applyFont="1" applyBorder="1" applyAlignment="1">
      <alignment horizontal="right" wrapText="1"/>
    </xf>
    <xf numFmtId="187" fontId="60" fillId="0" borderId="0" xfId="36" applyNumberFormat="1" applyFont="1" applyBorder="1" applyAlignment="1">
      <alignment horizontal="center" wrapText="1"/>
    </xf>
    <xf numFmtId="3" fontId="60" fillId="0" borderId="10" xfId="0" applyNumberFormat="1" applyFont="1" applyBorder="1" applyAlignment="1">
      <alignment horizontal="center" wrapText="1"/>
    </xf>
    <xf numFmtId="0" fontId="68" fillId="0" borderId="0" xfId="0" applyFont="1" applyBorder="1" applyAlignment="1">
      <alignment horizontal="center" wrapText="1"/>
    </xf>
    <xf numFmtId="0" fontId="56" fillId="0" borderId="10" xfId="0" applyFont="1" applyBorder="1" applyAlignment="1">
      <alignment horizontal="center"/>
    </xf>
    <xf numFmtId="3" fontId="60" fillId="0" borderId="13" xfId="0" applyNumberFormat="1" applyFont="1" applyBorder="1" applyAlignment="1">
      <alignment wrapText="1"/>
    </xf>
    <xf numFmtId="3" fontId="51" fillId="0" borderId="15" xfId="0" applyNumberFormat="1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wrapText="1"/>
    </xf>
    <xf numFmtId="0" fontId="62" fillId="0" borderId="12" xfId="0" applyFont="1" applyBorder="1" applyAlignment="1">
      <alignment horizontal="center" wrapText="1"/>
    </xf>
    <xf numFmtId="0" fontId="67" fillId="0" borderId="21" xfId="0" applyFont="1" applyBorder="1" applyAlignment="1">
      <alignment horizontal="left" wrapText="1"/>
    </xf>
    <xf numFmtId="187" fontId="55" fillId="0" borderId="21" xfId="36" applyNumberFormat="1" applyFont="1" applyBorder="1" applyAlignment="1">
      <alignment horizontal="right" wrapText="1"/>
    </xf>
    <xf numFmtId="187" fontId="60" fillId="0" borderId="21" xfId="36" applyNumberFormat="1" applyFont="1" applyBorder="1" applyAlignment="1">
      <alignment horizontal="center" wrapText="1"/>
    </xf>
    <xf numFmtId="0" fontId="52" fillId="0" borderId="0" xfId="0" applyFont="1" applyBorder="1" applyAlignment="1">
      <alignment horizontal="center"/>
    </xf>
    <xf numFmtId="0" fontId="51" fillId="0" borderId="21" xfId="0" applyFont="1" applyBorder="1" applyAlignment="1">
      <alignment horizontal="center" wrapText="1"/>
    </xf>
    <xf numFmtId="0" fontId="52" fillId="0" borderId="10" xfId="0" applyFont="1" applyBorder="1" applyAlignment="1">
      <alignment/>
    </xf>
    <xf numFmtId="0" fontId="52" fillId="0" borderId="15" xfId="0" applyFont="1" applyBorder="1" applyAlignment="1">
      <alignment/>
    </xf>
    <xf numFmtId="0" fontId="52" fillId="0" borderId="17" xfId="0" applyFont="1" applyBorder="1" applyAlignment="1">
      <alignment/>
    </xf>
    <xf numFmtId="0" fontId="52" fillId="0" borderId="20" xfId="0" applyFont="1" applyBorder="1" applyAlignment="1">
      <alignment/>
    </xf>
    <xf numFmtId="0" fontId="52" fillId="0" borderId="18" xfId="0" applyFont="1" applyBorder="1" applyAlignment="1">
      <alignment/>
    </xf>
    <xf numFmtId="0" fontId="52" fillId="0" borderId="24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0" fontId="51" fillId="0" borderId="15" xfId="0" applyFont="1" applyBorder="1" applyAlignment="1">
      <alignment/>
    </xf>
    <xf numFmtId="0" fontId="51" fillId="0" borderId="17" xfId="0" applyFont="1" applyBorder="1" applyAlignment="1">
      <alignment/>
    </xf>
    <xf numFmtId="3" fontId="51" fillId="0" borderId="15" xfId="0" applyNumberFormat="1" applyFont="1" applyBorder="1" applyAlignment="1">
      <alignment/>
    </xf>
    <xf numFmtId="3" fontId="51" fillId="0" borderId="10" xfId="0" applyNumberFormat="1" applyFont="1" applyBorder="1" applyAlignment="1">
      <alignment/>
    </xf>
    <xf numFmtId="187" fontId="51" fillId="0" borderId="0" xfId="36" applyNumberFormat="1" applyFont="1" applyBorder="1" applyAlignment="1">
      <alignment horizontal="center" wrapText="1"/>
    </xf>
    <xf numFmtId="0" fontId="51" fillId="0" borderId="16" xfId="0" applyFont="1" applyBorder="1" applyAlignment="1">
      <alignment horizontal="center" wrapText="1"/>
    </xf>
    <xf numFmtId="187" fontId="56" fillId="0" borderId="10" xfId="0" applyNumberFormat="1" applyFont="1" applyBorder="1" applyAlignment="1">
      <alignment/>
    </xf>
    <xf numFmtId="0" fontId="51" fillId="0" borderId="0" xfId="0" applyFont="1" applyBorder="1" applyAlignment="1">
      <alignment horizontal="left" wrapText="1"/>
    </xf>
    <xf numFmtId="0" fontId="52" fillId="0" borderId="0" xfId="0" applyFont="1" applyBorder="1" applyAlignment="1">
      <alignment horizontal="center" wrapText="1"/>
    </xf>
    <xf numFmtId="3" fontId="51" fillId="0" borderId="0" xfId="0" applyNumberFormat="1" applyFont="1" applyBorder="1" applyAlignment="1">
      <alignment horizontal="center" wrapText="1"/>
    </xf>
    <xf numFmtId="0" fontId="57" fillId="0" borderId="0" xfId="0" applyFont="1" applyBorder="1" applyAlignment="1">
      <alignment horizontal="center" wrapText="1"/>
    </xf>
    <xf numFmtId="187" fontId="55" fillId="0" borderId="0" xfId="36" applyNumberFormat="1" applyFont="1" applyBorder="1" applyAlignment="1">
      <alignment wrapText="1"/>
    </xf>
    <xf numFmtId="0" fontId="0" fillId="0" borderId="20" xfId="0" applyBorder="1" applyAlignment="1">
      <alignment wrapText="1"/>
    </xf>
    <xf numFmtId="187" fontId="55" fillId="0" borderId="0" xfId="36" applyNumberFormat="1" applyFont="1" applyBorder="1" applyAlignment="1">
      <alignment/>
    </xf>
    <xf numFmtId="0" fontId="51" fillId="0" borderId="24" xfId="0" applyFont="1" applyBorder="1" applyAlignment="1">
      <alignment horizontal="center" wrapText="1"/>
    </xf>
    <xf numFmtId="3" fontId="56" fillId="0" borderId="13" xfId="0" applyNumberFormat="1" applyFont="1" applyBorder="1" applyAlignment="1">
      <alignment horizontal="center" wrapText="1"/>
    </xf>
    <xf numFmtId="0" fontId="60" fillId="0" borderId="23" xfId="0" applyFont="1" applyBorder="1" applyAlignment="1">
      <alignment horizontal="center" wrapText="1"/>
    </xf>
    <xf numFmtId="3" fontId="56" fillId="0" borderId="15" xfId="0" applyNumberFormat="1" applyFont="1" applyBorder="1" applyAlignment="1">
      <alignment horizontal="center" wrapText="1"/>
    </xf>
    <xf numFmtId="0" fontId="70" fillId="0" borderId="15" xfId="0" applyFont="1" applyBorder="1" applyAlignment="1">
      <alignment horizontal="left" wrapText="1"/>
    </xf>
    <xf numFmtId="0" fontId="70" fillId="0" borderId="13" xfId="0" applyFont="1" applyBorder="1" applyAlignment="1">
      <alignment horizontal="left" wrapText="1"/>
    </xf>
    <xf numFmtId="0" fontId="56" fillId="0" borderId="0" xfId="0" applyFont="1" applyBorder="1" applyAlignment="1">
      <alignment horizontal="center"/>
    </xf>
    <xf numFmtId="0" fontId="71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51" fillId="0" borderId="21" xfId="0" applyFont="1" applyBorder="1" applyAlignment="1">
      <alignment horizontal="center" wrapText="1"/>
    </xf>
    <xf numFmtId="187" fontId="55" fillId="0" borderId="13" xfId="36" applyNumberFormat="1" applyFont="1" applyBorder="1" applyAlignment="1">
      <alignment wrapText="1"/>
    </xf>
    <xf numFmtId="0" fontId="72" fillId="0" borderId="22" xfId="0" applyFont="1" applyBorder="1" applyAlignment="1">
      <alignment horizontal="center"/>
    </xf>
    <xf numFmtId="0" fontId="57" fillId="0" borderId="21" xfId="0" applyFont="1" applyBorder="1" applyAlignment="1">
      <alignment horizontal="center" wrapText="1"/>
    </xf>
    <xf numFmtId="187" fontId="55" fillId="0" borderId="21" xfId="36" applyNumberFormat="1" applyFont="1" applyBorder="1" applyAlignment="1">
      <alignment wrapText="1"/>
    </xf>
    <xf numFmtId="3" fontId="51" fillId="0" borderId="21" xfId="0" applyNumberFormat="1" applyFont="1" applyBorder="1" applyAlignment="1">
      <alignment horizontal="center" wrapText="1"/>
    </xf>
    <xf numFmtId="0" fontId="52" fillId="0" borderId="15" xfId="0" applyFont="1" applyBorder="1" applyAlignment="1">
      <alignment horizontal="center"/>
    </xf>
    <xf numFmtId="0" fontId="53" fillId="0" borderId="16" xfId="0" applyFont="1" applyBorder="1" applyAlignment="1">
      <alignment horizontal="center" wrapText="1"/>
    </xf>
    <xf numFmtId="0" fontId="0" fillId="0" borderId="21" xfId="0" applyBorder="1" applyAlignment="1">
      <alignment/>
    </xf>
    <xf numFmtId="0" fontId="51" fillId="0" borderId="14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wrapText="1"/>
    </xf>
    <xf numFmtId="0" fontId="51" fillId="0" borderId="12" xfId="0" applyFont="1" applyBorder="1" applyAlignment="1">
      <alignment horizontal="center" wrapText="1"/>
    </xf>
    <xf numFmtId="0" fontId="53" fillId="0" borderId="19" xfId="0" applyFont="1" applyBorder="1" applyAlignment="1">
      <alignment horizontal="left" wrapText="1"/>
    </xf>
    <xf numFmtId="0" fontId="53" fillId="0" borderId="12" xfId="0" applyFont="1" applyBorder="1" applyAlignment="1">
      <alignment horizontal="left" wrapText="1"/>
    </xf>
    <xf numFmtId="0" fontId="71" fillId="0" borderId="16" xfId="0" applyFont="1" applyBorder="1" applyAlignment="1">
      <alignment horizontal="center" wrapText="1"/>
    </xf>
    <xf numFmtId="0" fontId="71" fillId="0" borderId="21" xfId="0" applyFont="1" applyBorder="1" applyAlignment="1">
      <alignment horizontal="center" wrapText="1"/>
    </xf>
    <xf numFmtId="0" fontId="53" fillId="0" borderId="23" xfId="0" applyFont="1" applyBorder="1" applyAlignment="1">
      <alignment horizontal="left" wrapText="1"/>
    </xf>
    <xf numFmtId="0" fontId="53" fillId="0" borderId="21" xfId="0" applyFont="1" applyBorder="1" applyAlignment="1">
      <alignment horizontal="left" wrapText="1"/>
    </xf>
    <xf numFmtId="0" fontId="51" fillId="0" borderId="23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wrapText="1"/>
    </xf>
    <xf numFmtId="0" fontId="51" fillId="0" borderId="21" xfId="0" applyFont="1" applyBorder="1" applyAlignment="1">
      <alignment horizontal="center" wrapText="1"/>
    </xf>
    <xf numFmtId="0" fontId="51" fillId="0" borderId="20" xfId="0" applyFont="1" applyBorder="1" applyAlignment="1">
      <alignment horizontal="center" wrapText="1"/>
    </xf>
    <xf numFmtId="0" fontId="53" fillId="0" borderId="19" xfId="0" applyFont="1" applyBorder="1" applyAlignment="1">
      <alignment horizontal="center" wrapText="1"/>
    </xf>
    <xf numFmtId="0" fontId="53" fillId="0" borderId="12" xfId="0" applyFont="1" applyBorder="1" applyAlignment="1">
      <alignment horizontal="center" wrapText="1"/>
    </xf>
    <xf numFmtId="0" fontId="73" fillId="0" borderId="0" xfId="0" applyFont="1" applyAlignment="1">
      <alignment horizontal="center" vertical="center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left"/>
    </xf>
    <xf numFmtId="0" fontId="73" fillId="0" borderId="0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153"/>
  <sheetViews>
    <sheetView tabSelected="1" zoomScale="150" zoomScaleNormal="150" zoomScaleSheetLayoutView="150" zoomScalePageLayoutView="0" workbookViewId="0" topLeftCell="A1">
      <selection activeCell="M97" sqref="M97"/>
    </sheetView>
  </sheetViews>
  <sheetFormatPr defaultColWidth="9.140625" defaultRowHeight="15"/>
  <cols>
    <col min="1" max="1" width="3.00390625" style="13" customWidth="1"/>
    <col min="2" max="2" width="14.7109375" style="13" customWidth="1"/>
    <col min="3" max="3" width="4.8515625" style="13" customWidth="1"/>
    <col min="4" max="4" width="9.140625" style="13" customWidth="1"/>
    <col min="5" max="5" width="18.8515625" style="13" customWidth="1"/>
    <col min="6" max="6" width="4.00390625" style="13" customWidth="1"/>
    <col min="7" max="7" width="9.421875" style="13" customWidth="1"/>
    <col min="8" max="8" width="19.8515625" style="13" customWidth="1"/>
    <col min="9" max="9" width="4.140625" style="13" customWidth="1"/>
    <col min="10" max="10" width="11.00390625" style="13" customWidth="1"/>
    <col min="11" max="11" width="9.7109375" style="13" customWidth="1"/>
    <col min="12" max="12" width="8.8515625" style="13" customWidth="1"/>
    <col min="13" max="13" width="7.7109375" style="177" customWidth="1"/>
    <col min="14" max="91" width="9.00390625" style="13" customWidth="1"/>
    <col min="92" max="96" width="9.00390625" style="56" customWidth="1"/>
    <col min="97" max="16384" width="9.00390625" style="13" customWidth="1"/>
  </cols>
  <sheetData>
    <row r="1" ht="15">
      <c r="M1" s="177">
        <v>29</v>
      </c>
    </row>
    <row r="2" spans="1:13" ht="21" customHeight="1">
      <c r="A2" s="232" t="s">
        <v>136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</row>
    <row r="3" spans="1:13" ht="21" customHeight="1">
      <c r="A3" s="232" t="s">
        <v>165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</row>
    <row r="4" spans="1:13" ht="18" customHeight="1">
      <c r="A4" s="14"/>
      <c r="B4" s="14"/>
      <c r="C4" s="14"/>
      <c r="D4" s="233" t="s">
        <v>3</v>
      </c>
      <c r="E4" s="234"/>
      <c r="F4" s="234"/>
      <c r="G4" s="234" t="s">
        <v>4</v>
      </c>
      <c r="H4" s="234"/>
      <c r="I4" s="234"/>
      <c r="J4" s="216" t="s">
        <v>5</v>
      </c>
      <c r="K4" s="217"/>
      <c r="L4" s="217"/>
      <c r="M4" s="170"/>
    </row>
    <row r="5" spans="1:13" ht="18" customHeight="1">
      <c r="A5" s="16" t="s">
        <v>0</v>
      </c>
      <c r="B5" s="16" t="s">
        <v>1</v>
      </c>
      <c r="C5" s="17" t="s">
        <v>2</v>
      </c>
      <c r="D5" s="233"/>
      <c r="E5" s="234"/>
      <c r="F5" s="234"/>
      <c r="G5" s="234"/>
      <c r="H5" s="234"/>
      <c r="I5" s="235"/>
      <c r="J5" s="14" t="s">
        <v>5</v>
      </c>
      <c r="K5" s="1" t="s">
        <v>28</v>
      </c>
      <c r="L5" s="2" t="s">
        <v>29</v>
      </c>
      <c r="M5" s="43" t="s">
        <v>6</v>
      </c>
    </row>
    <row r="6" spans="1:13" ht="18" customHeight="1">
      <c r="A6" s="18"/>
      <c r="B6" s="18"/>
      <c r="C6" s="18"/>
      <c r="D6" s="19" t="s">
        <v>7</v>
      </c>
      <c r="E6" s="14" t="s">
        <v>8</v>
      </c>
      <c r="F6" s="20" t="s">
        <v>9</v>
      </c>
      <c r="G6" s="21" t="s">
        <v>7</v>
      </c>
      <c r="H6" s="14" t="s">
        <v>8</v>
      </c>
      <c r="I6" s="22" t="s">
        <v>9</v>
      </c>
      <c r="J6" s="7"/>
      <c r="K6" s="23" t="s">
        <v>8</v>
      </c>
      <c r="L6" s="24" t="s">
        <v>30</v>
      </c>
      <c r="M6" s="134"/>
    </row>
    <row r="7" spans="1:13" ht="20.25" customHeight="1">
      <c r="A7" s="31">
        <v>1</v>
      </c>
      <c r="B7" s="102" t="s">
        <v>10</v>
      </c>
      <c r="C7" s="39" t="s">
        <v>11</v>
      </c>
      <c r="D7" s="26" t="s">
        <v>105</v>
      </c>
      <c r="E7" s="31" t="s">
        <v>124</v>
      </c>
      <c r="F7" s="60" t="s">
        <v>92</v>
      </c>
      <c r="G7" s="26" t="s">
        <v>105</v>
      </c>
      <c r="H7" s="31" t="s">
        <v>124</v>
      </c>
      <c r="I7" s="60" t="s">
        <v>92</v>
      </c>
      <c r="J7" s="119">
        <f>37830*12</f>
        <v>453960</v>
      </c>
      <c r="K7" s="70">
        <f>7000*12</f>
        <v>84000</v>
      </c>
      <c r="L7" s="70">
        <f>7000*12</f>
        <v>84000</v>
      </c>
      <c r="M7" s="180">
        <f>J7+K7+L7</f>
        <v>621960</v>
      </c>
    </row>
    <row r="8" spans="1:13" ht="18" customHeight="1">
      <c r="A8" s="25"/>
      <c r="B8" s="74"/>
      <c r="C8" s="30"/>
      <c r="D8" s="28"/>
      <c r="E8" s="29" t="s">
        <v>125</v>
      </c>
      <c r="F8" s="74"/>
      <c r="G8" s="28"/>
      <c r="H8" s="29" t="s">
        <v>125</v>
      </c>
      <c r="I8" s="74"/>
      <c r="J8" s="51" t="s">
        <v>166</v>
      </c>
      <c r="K8" s="51" t="s">
        <v>157</v>
      </c>
      <c r="L8" s="193" t="s">
        <v>157</v>
      </c>
      <c r="M8" s="137"/>
    </row>
    <row r="9" spans="1:13" ht="20.25" customHeight="1">
      <c r="A9" s="31">
        <v>2</v>
      </c>
      <c r="B9" s="39" t="s">
        <v>12</v>
      </c>
      <c r="C9" s="39" t="s">
        <v>11</v>
      </c>
      <c r="D9" s="26" t="s">
        <v>106</v>
      </c>
      <c r="E9" s="31" t="s">
        <v>124</v>
      </c>
      <c r="F9" s="31" t="s">
        <v>93</v>
      </c>
      <c r="G9" s="26" t="s">
        <v>106</v>
      </c>
      <c r="H9" s="31" t="s">
        <v>124</v>
      </c>
      <c r="I9" s="31" t="s">
        <v>93</v>
      </c>
      <c r="J9" s="119">
        <f>30220*12</f>
        <v>362640</v>
      </c>
      <c r="K9" s="119">
        <f>3500*12</f>
        <v>42000</v>
      </c>
      <c r="L9" s="31" t="s">
        <v>13</v>
      </c>
      <c r="M9" s="180">
        <f>J9+K9</f>
        <v>404640</v>
      </c>
    </row>
    <row r="10" spans="1:13" ht="17.25" customHeight="1">
      <c r="A10" s="30"/>
      <c r="B10" s="30"/>
      <c r="C10" s="30"/>
      <c r="D10" s="30"/>
      <c r="E10" s="32" t="s">
        <v>126</v>
      </c>
      <c r="F10" s="108"/>
      <c r="G10" s="28"/>
      <c r="H10" s="32" t="s">
        <v>126</v>
      </c>
      <c r="I10" s="25"/>
      <c r="J10" s="51" t="s">
        <v>167</v>
      </c>
      <c r="K10" s="51" t="s">
        <v>140</v>
      </c>
      <c r="L10" s="30"/>
      <c r="M10" s="178"/>
    </row>
    <row r="11" spans="1:13" ht="20.25" customHeight="1">
      <c r="A11" s="218" t="s">
        <v>86</v>
      </c>
      <c r="B11" s="219"/>
      <c r="C11" s="219"/>
      <c r="D11" s="34"/>
      <c r="E11" s="34"/>
      <c r="F11" s="112"/>
      <c r="G11" s="35"/>
      <c r="H11" s="34"/>
      <c r="I11" s="34"/>
      <c r="J11" s="36"/>
      <c r="K11" s="37"/>
      <c r="L11" s="38"/>
      <c r="M11" s="179"/>
    </row>
    <row r="12" spans="1:13" ht="20.25" customHeight="1">
      <c r="A12" s="14">
        <v>3</v>
      </c>
      <c r="B12" s="39" t="s">
        <v>14</v>
      </c>
      <c r="C12" s="14" t="s">
        <v>11</v>
      </c>
      <c r="D12" s="40" t="s">
        <v>107</v>
      </c>
      <c r="E12" s="43" t="s">
        <v>15</v>
      </c>
      <c r="F12" s="31" t="s">
        <v>93</v>
      </c>
      <c r="G12" s="40" t="s">
        <v>107</v>
      </c>
      <c r="H12" s="16" t="s">
        <v>15</v>
      </c>
      <c r="I12" s="31" t="s">
        <v>93</v>
      </c>
      <c r="J12" s="119">
        <f>30220*12</f>
        <v>362640</v>
      </c>
      <c r="K12" s="119">
        <f>3500*12</f>
        <v>42000</v>
      </c>
      <c r="L12" s="14" t="s">
        <v>13</v>
      </c>
      <c r="M12" s="180">
        <f>J12+K12</f>
        <v>404640</v>
      </c>
    </row>
    <row r="13" spans="1:13" ht="20.25" customHeight="1">
      <c r="A13" s="16"/>
      <c r="B13" s="33"/>
      <c r="C13" s="33"/>
      <c r="D13" s="41"/>
      <c r="E13" s="43" t="s">
        <v>16</v>
      </c>
      <c r="F13" s="43"/>
      <c r="G13" s="41"/>
      <c r="H13" s="16" t="s">
        <v>16</v>
      </c>
      <c r="I13" s="43"/>
      <c r="J13" s="72" t="s">
        <v>167</v>
      </c>
      <c r="K13" s="72" t="s">
        <v>140</v>
      </c>
      <c r="L13" s="33"/>
      <c r="M13" s="178"/>
    </row>
    <row r="14" spans="1:13" ht="17.25" customHeight="1">
      <c r="A14" s="7"/>
      <c r="B14" s="30"/>
      <c r="C14" s="30"/>
      <c r="D14" s="28"/>
      <c r="E14" s="108" t="s">
        <v>94</v>
      </c>
      <c r="F14" s="108"/>
      <c r="G14" s="28"/>
      <c r="H14" s="7" t="s">
        <v>94</v>
      </c>
      <c r="I14" s="25"/>
      <c r="J14" s="101"/>
      <c r="K14" s="30"/>
      <c r="L14" s="30"/>
      <c r="M14" s="137"/>
    </row>
    <row r="15" spans="1:13" ht="17.25" customHeight="1">
      <c r="A15" s="14">
        <v>4</v>
      </c>
      <c r="B15" s="39" t="s">
        <v>21</v>
      </c>
      <c r="C15" s="14" t="s">
        <v>11</v>
      </c>
      <c r="D15" s="26" t="s">
        <v>108</v>
      </c>
      <c r="E15" s="43" t="s">
        <v>15</v>
      </c>
      <c r="F15" s="31" t="s">
        <v>93</v>
      </c>
      <c r="G15" s="26" t="s">
        <v>108</v>
      </c>
      <c r="H15" s="16" t="s">
        <v>15</v>
      </c>
      <c r="I15" s="31" t="s">
        <v>93</v>
      </c>
      <c r="J15" s="103">
        <f>26980*12</f>
        <v>323760</v>
      </c>
      <c r="K15" s="119">
        <f>1500*12</f>
        <v>18000</v>
      </c>
      <c r="L15" s="42" t="s">
        <v>13</v>
      </c>
      <c r="M15" s="180">
        <f>J15+K15</f>
        <v>341760</v>
      </c>
    </row>
    <row r="16" spans="1:13" ht="17.25" customHeight="1">
      <c r="A16" s="16"/>
      <c r="B16" s="33"/>
      <c r="C16" s="16"/>
      <c r="D16" s="41"/>
      <c r="E16" s="43" t="s">
        <v>89</v>
      </c>
      <c r="F16" s="43"/>
      <c r="G16" s="41"/>
      <c r="H16" s="16" t="s">
        <v>89</v>
      </c>
      <c r="I16" s="43"/>
      <c r="J16" s="72" t="s">
        <v>168</v>
      </c>
      <c r="K16" s="72" t="s">
        <v>139</v>
      </c>
      <c r="L16" s="44"/>
      <c r="M16" s="8"/>
    </row>
    <row r="17" spans="1:13" ht="17.25" customHeight="1">
      <c r="A17" s="7"/>
      <c r="B17" s="30"/>
      <c r="C17" s="7"/>
      <c r="D17" s="28"/>
      <c r="E17" s="108" t="s">
        <v>94</v>
      </c>
      <c r="F17" s="30"/>
      <c r="G17" s="28"/>
      <c r="H17" s="7" t="s">
        <v>94</v>
      </c>
      <c r="I17" s="30"/>
      <c r="J17" s="45"/>
      <c r="K17" s="45"/>
      <c r="L17" s="30"/>
      <c r="M17" s="5"/>
    </row>
    <row r="18" spans="1:13" ht="20.25" customHeight="1">
      <c r="A18" s="31">
        <v>5</v>
      </c>
      <c r="B18" s="121" t="s">
        <v>17</v>
      </c>
      <c r="C18" s="31" t="s">
        <v>18</v>
      </c>
      <c r="D18" s="40" t="s">
        <v>109</v>
      </c>
      <c r="E18" s="60" t="s">
        <v>90</v>
      </c>
      <c r="F18" s="31" t="s">
        <v>95</v>
      </c>
      <c r="G18" s="40" t="s">
        <v>109</v>
      </c>
      <c r="H18" s="31" t="s">
        <v>90</v>
      </c>
      <c r="I18" s="31" t="s">
        <v>95</v>
      </c>
      <c r="J18" s="119">
        <f>25970*12</f>
        <v>311640</v>
      </c>
      <c r="K18" s="31" t="s">
        <v>13</v>
      </c>
      <c r="L18" s="31" t="s">
        <v>13</v>
      </c>
      <c r="M18" s="119">
        <f>J18</f>
        <v>311640</v>
      </c>
    </row>
    <row r="19" spans="1:13" ht="20.25" customHeight="1">
      <c r="A19" s="108"/>
      <c r="B19" s="122"/>
      <c r="C19" s="108"/>
      <c r="D19" s="97"/>
      <c r="E19" s="120"/>
      <c r="F19" s="108"/>
      <c r="G19" s="97"/>
      <c r="H19" s="108"/>
      <c r="I19" s="108"/>
      <c r="J19" s="51" t="s">
        <v>169</v>
      </c>
      <c r="K19" s="108"/>
      <c r="L19" s="108"/>
      <c r="M19" s="134"/>
    </row>
    <row r="20" spans="1:13" ht="20.25" customHeight="1">
      <c r="A20" s="81">
        <v>6</v>
      </c>
      <c r="B20" s="121" t="s">
        <v>19</v>
      </c>
      <c r="C20" s="31" t="s">
        <v>18</v>
      </c>
      <c r="D20" s="40" t="s">
        <v>110</v>
      </c>
      <c r="E20" s="31" t="s">
        <v>20</v>
      </c>
      <c r="F20" s="31" t="s">
        <v>95</v>
      </c>
      <c r="G20" s="40" t="s">
        <v>110</v>
      </c>
      <c r="H20" s="31" t="s">
        <v>20</v>
      </c>
      <c r="I20" s="31" t="s">
        <v>95</v>
      </c>
      <c r="J20" s="119">
        <f>35220*12</f>
        <v>422640</v>
      </c>
      <c r="K20" s="31" t="s">
        <v>13</v>
      </c>
      <c r="L20" s="70">
        <f>4500*12</f>
        <v>54000</v>
      </c>
      <c r="M20" s="184">
        <f>J20+L20</f>
        <v>476640</v>
      </c>
    </row>
    <row r="21" spans="1:13" ht="20.25" customHeight="1">
      <c r="A21" s="89"/>
      <c r="B21" s="122"/>
      <c r="C21" s="108"/>
      <c r="D21" s="97"/>
      <c r="E21" s="108"/>
      <c r="F21" s="108"/>
      <c r="G21" s="97"/>
      <c r="H21" s="108"/>
      <c r="I21" s="108"/>
      <c r="J21" s="51" t="s">
        <v>170</v>
      </c>
      <c r="K21" s="108"/>
      <c r="L21" s="193" t="s">
        <v>180</v>
      </c>
      <c r="M21" s="134"/>
    </row>
    <row r="22" spans="1:13" ht="20.25" customHeight="1">
      <c r="A22" s="31">
        <v>7</v>
      </c>
      <c r="B22" s="102" t="s">
        <v>24</v>
      </c>
      <c r="C22" s="31" t="s">
        <v>18</v>
      </c>
      <c r="D22" s="40" t="s">
        <v>112</v>
      </c>
      <c r="E22" s="31" t="s">
        <v>25</v>
      </c>
      <c r="F22" s="31" t="s">
        <v>96</v>
      </c>
      <c r="G22" s="40" t="s">
        <v>112</v>
      </c>
      <c r="H22" s="31" t="s">
        <v>25</v>
      </c>
      <c r="I22" s="31" t="s">
        <v>96</v>
      </c>
      <c r="J22" s="119">
        <f>22040*12</f>
        <v>264480</v>
      </c>
      <c r="K22" s="31" t="s">
        <v>13</v>
      </c>
      <c r="L22" s="31" t="s">
        <v>13</v>
      </c>
      <c r="M22" s="119">
        <f>J22</f>
        <v>264480</v>
      </c>
    </row>
    <row r="23" spans="1:13" ht="20.25" customHeight="1">
      <c r="A23" s="108"/>
      <c r="B23" s="74"/>
      <c r="C23" s="108"/>
      <c r="D23" s="97"/>
      <c r="E23" s="108"/>
      <c r="F23" s="108"/>
      <c r="G23" s="97"/>
      <c r="H23" s="108"/>
      <c r="I23" s="108"/>
      <c r="J23" s="51" t="s">
        <v>171</v>
      </c>
      <c r="K23" s="108"/>
      <c r="L23" s="108"/>
      <c r="M23" s="171"/>
    </row>
    <row r="24" spans="1:13" ht="20.25" customHeight="1">
      <c r="A24" s="31">
        <v>8</v>
      </c>
      <c r="B24" s="131" t="s">
        <v>26</v>
      </c>
      <c r="C24" s="31" t="s">
        <v>18</v>
      </c>
      <c r="D24" s="40" t="s">
        <v>113</v>
      </c>
      <c r="E24" s="50" t="s">
        <v>27</v>
      </c>
      <c r="F24" s="31" t="s">
        <v>96</v>
      </c>
      <c r="G24" s="40" t="s">
        <v>113</v>
      </c>
      <c r="H24" s="50" t="s">
        <v>27</v>
      </c>
      <c r="I24" s="31" t="s">
        <v>96</v>
      </c>
      <c r="J24" s="119">
        <f>20360*12</f>
        <v>244320</v>
      </c>
      <c r="K24" s="31" t="s">
        <v>13</v>
      </c>
      <c r="L24" s="110" t="s">
        <v>13</v>
      </c>
      <c r="M24" s="119">
        <f>J24</f>
        <v>244320</v>
      </c>
    </row>
    <row r="25" spans="1:13" ht="20.25" customHeight="1">
      <c r="A25" s="108"/>
      <c r="B25" s="132"/>
      <c r="C25" s="108"/>
      <c r="D25" s="97"/>
      <c r="E25" s="47"/>
      <c r="F25" s="108"/>
      <c r="G25" s="97"/>
      <c r="H25" s="47"/>
      <c r="I25" s="108"/>
      <c r="J25" s="51" t="s">
        <v>172</v>
      </c>
      <c r="K25" s="108"/>
      <c r="L25" s="183"/>
      <c r="M25" s="134"/>
    </row>
    <row r="26" spans="1:13" ht="20.25" customHeight="1">
      <c r="A26" s="169"/>
      <c r="B26" s="123"/>
      <c r="C26" s="124"/>
      <c r="D26" s="57"/>
      <c r="E26" s="125"/>
      <c r="F26" s="57"/>
      <c r="G26" s="59"/>
      <c r="H26" s="125"/>
      <c r="I26" s="57"/>
      <c r="J26" s="111"/>
      <c r="K26" s="57"/>
      <c r="L26" s="57"/>
      <c r="M26" s="115">
        <v>30</v>
      </c>
    </row>
    <row r="27" spans="1:13" ht="20.25" customHeight="1">
      <c r="A27" s="43"/>
      <c r="B27" s="31"/>
      <c r="C27" s="31"/>
      <c r="D27" s="233" t="s">
        <v>3</v>
      </c>
      <c r="E27" s="234"/>
      <c r="F27" s="234"/>
      <c r="G27" s="234" t="s">
        <v>4</v>
      </c>
      <c r="H27" s="234"/>
      <c r="I27" s="234"/>
      <c r="J27" s="216" t="s">
        <v>5</v>
      </c>
      <c r="K27" s="217"/>
      <c r="L27" s="217"/>
      <c r="M27" s="171"/>
    </row>
    <row r="28" spans="1:13" ht="20.25" customHeight="1">
      <c r="A28" s="43" t="s">
        <v>0</v>
      </c>
      <c r="B28" s="43" t="s">
        <v>1</v>
      </c>
      <c r="C28" s="17" t="s">
        <v>2</v>
      </c>
      <c r="D28" s="233"/>
      <c r="E28" s="234"/>
      <c r="F28" s="234"/>
      <c r="G28" s="234"/>
      <c r="H28" s="234"/>
      <c r="I28" s="235"/>
      <c r="J28" s="31" t="s">
        <v>5</v>
      </c>
      <c r="K28" s="1" t="s">
        <v>28</v>
      </c>
      <c r="L28" s="2" t="s">
        <v>29</v>
      </c>
      <c r="M28" s="43" t="s">
        <v>6</v>
      </c>
    </row>
    <row r="29" spans="1:13" ht="20.25" customHeight="1">
      <c r="A29" s="18"/>
      <c r="B29" s="18"/>
      <c r="C29" s="18"/>
      <c r="D29" s="19" t="s">
        <v>7</v>
      </c>
      <c r="E29" s="31" t="s">
        <v>8</v>
      </c>
      <c r="F29" s="20" t="s">
        <v>9</v>
      </c>
      <c r="G29" s="21" t="s">
        <v>7</v>
      </c>
      <c r="H29" s="31" t="s">
        <v>8</v>
      </c>
      <c r="I29" s="22" t="s">
        <v>9</v>
      </c>
      <c r="J29" s="108"/>
      <c r="K29" s="107" t="s">
        <v>8</v>
      </c>
      <c r="L29" s="24" t="s">
        <v>30</v>
      </c>
      <c r="M29" s="134"/>
    </row>
    <row r="30" spans="1:13" ht="20.25" customHeight="1">
      <c r="A30" s="31">
        <v>9</v>
      </c>
      <c r="B30" s="39" t="s">
        <v>22</v>
      </c>
      <c r="C30" s="31" t="s">
        <v>23</v>
      </c>
      <c r="D30" s="40" t="s">
        <v>111</v>
      </c>
      <c r="E30" s="127" t="s">
        <v>91</v>
      </c>
      <c r="F30" s="31" t="s">
        <v>96</v>
      </c>
      <c r="G30" s="40" t="s">
        <v>111</v>
      </c>
      <c r="H30" s="50" t="s">
        <v>91</v>
      </c>
      <c r="I30" s="31" t="s">
        <v>96</v>
      </c>
      <c r="J30" s="119">
        <f>26120*12</f>
        <v>313440</v>
      </c>
      <c r="K30" s="31" t="s">
        <v>13</v>
      </c>
      <c r="L30" s="31" t="s">
        <v>13</v>
      </c>
      <c r="M30" s="119">
        <f>J30</f>
        <v>313440</v>
      </c>
    </row>
    <row r="31" spans="1:13" ht="20.25" customHeight="1">
      <c r="A31" s="18"/>
      <c r="B31" s="18"/>
      <c r="C31" s="18"/>
      <c r="D31" s="120"/>
      <c r="E31" s="108"/>
      <c r="F31" s="29"/>
      <c r="G31" s="120"/>
      <c r="H31" s="108"/>
      <c r="I31" s="29"/>
      <c r="J31" s="51" t="s">
        <v>173</v>
      </c>
      <c r="K31" s="108"/>
      <c r="L31" s="128"/>
      <c r="M31" s="134"/>
    </row>
    <row r="32" spans="1:13" ht="20.25" customHeight="1">
      <c r="A32" s="31">
        <v>10</v>
      </c>
      <c r="B32" s="52" t="s">
        <v>77</v>
      </c>
      <c r="C32" s="53" t="s">
        <v>78</v>
      </c>
      <c r="D32" s="50" t="s">
        <v>84</v>
      </c>
      <c r="E32" s="1" t="s">
        <v>79</v>
      </c>
      <c r="F32" s="31" t="s">
        <v>13</v>
      </c>
      <c r="G32" s="50" t="s">
        <v>84</v>
      </c>
      <c r="H32" s="1" t="s">
        <v>79</v>
      </c>
      <c r="I32" s="31" t="s">
        <v>13</v>
      </c>
      <c r="J32" s="119">
        <f>19100*12</f>
        <v>229200</v>
      </c>
      <c r="K32" s="31" t="s">
        <v>13</v>
      </c>
      <c r="L32" s="31" t="s">
        <v>13</v>
      </c>
      <c r="M32" s="160" t="s">
        <v>135</v>
      </c>
    </row>
    <row r="33" spans="1:13" ht="20.25" customHeight="1">
      <c r="A33" s="18"/>
      <c r="B33" s="18"/>
      <c r="D33" s="120"/>
      <c r="E33" s="108"/>
      <c r="F33" s="29"/>
      <c r="G33" s="120"/>
      <c r="H33" s="108"/>
      <c r="I33" s="29"/>
      <c r="J33" s="51" t="s">
        <v>178</v>
      </c>
      <c r="K33" s="108"/>
      <c r="L33" s="128"/>
      <c r="M33" s="134"/>
    </row>
    <row r="34" spans="1:13" ht="20.25" customHeight="1">
      <c r="A34" s="31">
        <v>11</v>
      </c>
      <c r="B34" s="52" t="s">
        <v>76</v>
      </c>
      <c r="C34" s="53" t="s">
        <v>73</v>
      </c>
      <c r="D34" s="50" t="s">
        <v>85</v>
      </c>
      <c r="E34" s="1" t="s">
        <v>79</v>
      </c>
      <c r="F34" s="31" t="s">
        <v>13</v>
      </c>
      <c r="G34" s="50" t="s">
        <v>85</v>
      </c>
      <c r="H34" s="1" t="s">
        <v>79</v>
      </c>
      <c r="I34" s="31" t="s">
        <v>13</v>
      </c>
      <c r="J34" s="119">
        <f>19410*12</f>
        <v>232920</v>
      </c>
      <c r="K34" s="31" t="s">
        <v>13</v>
      </c>
      <c r="L34" s="31" t="s">
        <v>13</v>
      </c>
      <c r="M34" s="160" t="s">
        <v>135</v>
      </c>
    </row>
    <row r="35" spans="1:13" ht="20.25" customHeight="1">
      <c r="A35" s="18"/>
      <c r="B35" s="4"/>
      <c r="C35" s="4"/>
      <c r="D35" s="120"/>
      <c r="E35" s="108"/>
      <c r="F35" s="29"/>
      <c r="G35" s="120"/>
      <c r="H35" s="108"/>
      <c r="I35" s="29"/>
      <c r="J35" s="51" t="s">
        <v>179</v>
      </c>
      <c r="K35" s="108"/>
      <c r="L35" s="128"/>
      <c r="M35" s="134"/>
    </row>
    <row r="36" spans="1:13" ht="20.25" customHeight="1">
      <c r="A36" s="208" t="s">
        <v>55</v>
      </c>
      <c r="B36" s="209"/>
      <c r="C36" s="209"/>
      <c r="D36" s="129"/>
      <c r="E36" s="129"/>
      <c r="F36" s="114"/>
      <c r="G36" s="130"/>
      <c r="H36" s="130"/>
      <c r="I36" s="114"/>
      <c r="K36" s="114"/>
      <c r="L36" s="129"/>
      <c r="M36" s="173"/>
    </row>
    <row r="37" spans="1:13" ht="20.25" customHeight="1">
      <c r="A37" s="31">
        <v>12</v>
      </c>
      <c r="B37" s="141" t="s">
        <v>47</v>
      </c>
      <c r="C37" s="55" t="s">
        <v>71</v>
      </c>
      <c r="D37" s="31" t="s">
        <v>13</v>
      </c>
      <c r="E37" s="31" t="s">
        <v>130</v>
      </c>
      <c r="F37" s="31" t="s">
        <v>13</v>
      </c>
      <c r="G37" s="31" t="s">
        <v>13</v>
      </c>
      <c r="H37" s="31" t="s">
        <v>130</v>
      </c>
      <c r="I37" s="31" t="s">
        <v>13</v>
      </c>
      <c r="J37" s="116">
        <f>(13500*12)</f>
        <v>162000</v>
      </c>
      <c r="K37" s="31" t="s">
        <v>13</v>
      </c>
      <c r="L37" s="31" t="s">
        <v>13</v>
      </c>
      <c r="M37" s="170"/>
    </row>
    <row r="38" spans="1:13" ht="20.25" customHeight="1">
      <c r="A38" s="108"/>
      <c r="B38" s="142"/>
      <c r="C38" s="29"/>
      <c r="D38" s="108"/>
      <c r="E38" s="108"/>
      <c r="F38" s="108"/>
      <c r="G38" s="108"/>
      <c r="H38" s="108"/>
      <c r="I38" s="108"/>
      <c r="J38" s="51" t="s">
        <v>143</v>
      </c>
      <c r="K38" s="108"/>
      <c r="L38" s="108"/>
      <c r="M38" s="134"/>
    </row>
    <row r="39" spans="1:13" ht="20.25" customHeight="1">
      <c r="A39" s="31">
        <v>13</v>
      </c>
      <c r="B39" s="139" t="s">
        <v>54</v>
      </c>
      <c r="C39" s="55" t="s">
        <v>72</v>
      </c>
      <c r="D39" s="31" t="s">
        <v>13</v>
      </c>
      <c r="E39" s="31" t="s">
        <v>64</v>
      </c>
      <c r="F39" s="31" t="s">
        <v>13</v>
      </c>
      <c r="G39" s="31" t="s">
        <v>13</v>
      </c>
      <c r="H39" s="31" t="s">
        <v>64</v>
      </c>
      <c r="I39" s="31" t="s">
        <v>13</v>
      </c>
      <c r="J39" s="116">
        <f>(13500*12)</f>
        <v>162000</v>
      </c>
      <c r="K39" s="31" t="s">
        <v>13</v>
      </c>
      <c r="L39" s="31" t="s">
        <v>13</v>
      </c>
      <c r="M39" s="170"/>
    </row>
    <row r="40" spans="1:13" ht="20.25" customHeight="1">
      <c r="A40" s="108"/>
      <c r="B40" s="140"/>
      <c r="C40" s="29"/>
      <c r="D40" s="108"/>
      <c r="E40" s="108"/>
      <c r="F40" s="108"/>
      <c r="G40" s="108"/>
      <c r="H40" s="108"/>
      <c r="I40" s="108"/>
      <c r="J40" s="51" t="s">
        <v>143</v>
      </c>
      <c r="K40" s="108"/>
      <c r="L40" s="108"/>
      <c r="M40" s="134"/>
    </row>
    <row r="41" spans="1:13" ht="20.25" customHeight="1">
      <c r="A41" s="31">
        <v>14</v>
      </c>
      <c r="B41" s="54" t="s">
        <v>49</v>
      </c>
      <c r="C41" s="55" t="s">
        <v>72</v>
      </c>
      <c r="D41" s="31" t="s">
        <v>13</v>
      </c>
      <c r="E41" s="31" t="s">
        <v>64</v>
      </c>
      <c r="F41" s="31" t="s">
        <v>13</v>
      </c>
      <c r="G41" s="31" t="s">
        <v>13</v>
      </c>
      <c r="H41" s="31" t="s">
        <v>64</v>
      </c>
      <c r="I41" s="31" t="s">
        <v>13</v>
      </c>
      <c r="J41" s="104">
        <f>12450*12</f>
        <v>149400</v>
      </c>
      <c r="K41" s="31" t="s">
        <v>13</v>
      </c>
      <c r="L41" s="70">
        <f>835*12</f>
        <v>10020</v>
      </c>
      <c r="M41" s="170"/>
    </row>
    <row r="42" spans="1:13" ht="20.25" customHeight="1">
      <c r="A42" s="108"/>
      <c r="B42" s="138"/>
      <c r="C42" s="29"/>
      <c r="D42" s="108"/>
      <c r="E42" s="108"/>
      <c r="F42" s="108"/>
      <c r="G42" s="108"/>
      <c r="H42" s="108"/>
      <c r="I42" s="108"/>
      <c r="J42" s="51" t="s">
        <v>144</v>
      </c>
      <c r="K42" s="108"/>
      <c r="L42" s="193" t="s">
        <v>145</v>
      </c>
      <c r="M42" s="134"/>
    </row>
    <row r="43" spans="1:13" ht="20.25" customHeight="1">
      <c r="A43" s="31">
        <v>15</v>
      </c>
      <c r="B43" s="54" t="s">
        <v>50</v>
      </c>
      <c r="C43" s="55" t="s">
        <v>74</v>
      </c>
      <c r="D43" s="31" t="s">
        <v>13</v>
      </c>
      <c r="E43" s="31" t="s">
        <v>65</v>
      </c>
      <c r="F43" s="31" t="s">
        <v>13</v>
      </c>
      <c r="G43" s="31" t="s">
        <v>13</v>
      </c>
      <c r="H43" s="31" t="s">
        <v>65</v>
      </c>
      <c r="I43" s="31" t="s">
        <v>13</v>
      </c>
      <c r="J43" s="104">
        <f>12710*12</f>
        <v>152520</v>
      </c>
      <c r="K43" s="31" t="s">
        <v>13</v>
      </c>
      <c r="L43" s="70">
        <f>575*12</f>
        <v>6900</v>
      </c>
      <c r="M43" s="170"/>
    </row>
    <row r="44" spans="1:13" ht="20.25" customHeight="1">
      <c r="A44" s="108"/>
      <c r="B44" s="138"/>
      <c r="C44" s="29"/>
      <c r="D44" s="108"/>
      <c r="E44" s="108"/>
      <c r="F44" s="108"/>
      <c r="G44" s="108"/>
      <c r="H44" s="108"/>
      <c r="I44" s="108"/>
      <c r="J44" s="51" t="s">
        <v>158</v>
      </c>
      <c r="K44" s="108"/>
      <c r="L44" s="193" t="s">
        <v>146</v>
      </c>
      <c r="M44" s="134"/>
    </row>
    <row r="45" spans="1:13" ht="20.25" customHeight="1">
      <c r="A45" s="136">
        <v>16</v>
      </c>
      <c r="B45" s="141" t="s">
        <v>104</v>
      </c>
      <c r="C45" s="55" t="s">
        <v>75</v>
      </c>
      <c r="D45" s="31" t="s">
        <v>13</v>
      </c>
      <c r="E45" s="31" t="s">
        <v>65</v>
      </c>
      <c r="F45" s="31" t="s">
        <v>13</v>
      </c>
      <c r="G45" s="31" t="s">
        <v>13</v>
      </c>
      <c r="H45" s="31" t="s">
        <v>65</v>
      </c>
      <c r="I45" s="31" t="s">
        <v>13</v>
      </c>
      <c r="J45" s="104">
        <f>12450*12</f>
        <v>149400</v>
      </c>
      <c r="K45" s="31" t="s">
        <v>13</v>
      </c>
      <c r="L45" s="70">
        <f>835*12</f>
        <v>10020</v>
      </c>
      <c r="M45" s="170"/>
    </row>
    <row r="46" spans="1:13" ht="20.25" customHeight="1">
      <c r="A46" s="137"/>
      <c r="B46" s="4"/>
      <c r="C46" s="29"/>
      <c r="D46" s="108"/>
      <c r="E46" s="108"/>
      <c r="F46" s="108"/>
      <c r="G46" s="108"/>
      <c r="H46" s="108"/>
      <c r="I46" s="108"/>
      <c r="J46" s="51" t="s">
        <v>144</v>
      </c>
      <c r="K46" s="108"/>
      <c r="L46" s="193" t="s">
        <v>145</v>
      </c>
      <c r="M46" s="134"/>
    </row>
    <row r="47" spans="1:13" ht="20.25" customHeight="1">
      <c r="A47" s="98"/>
      <c r="B47" s="56"/>
      <c r="C47" s="186"/>
      <c r="D47" s="57"/>
      <c r="E47" s="57"/>
      <c r="F47" s="57"/>
      <c r="G47" s="57"/>
      <c r="H47" s="57"/>
      <c r="I47" s="57"/>
      <c r="J47" s="187"/>
      <c r="K47" s="57"/>
      <c r="L47" s="187"/>
      <c r="M47" s="176"/>
    </row>
    <row r="48" spans="1:13" ht="20.25" customHeight="1">
      <c r="A48" s="57"/>
      <c r="B48" s="71"/>
      <c r="C48" s="57"/>
      <c r="D48" s="57"/>
      <c r="E48" s="57"/>
      <c r="F48" s="57"/>
      <c r="G48" s="188"/>
      <c r="H48" s="57"/>
      <c r="I48" s="57"/>
      <c r="J48" s="189"/>
      <c r="K48" s="57"/>
      <c r="L48" s="57"/>
      <c r="M48" s="176"/>
    </row>
    <row r="49" spans="1:13" ht="20.25" customHeight="1">
      <c r="A49" s="57"/>
      <c r="B49" s="71"/>
      <c r="C49" s="57"/>
      <c r="D49" s="57"/>
      <c r="E49" s="57"/>
      <c r="F49" s="57"/>
      <c r="G49" s="188"/>
      <c r="H49" s="57"/>
      <c r="I49" s="57"/>
      <c r="J49" s="189"/>
      <c r="K49" s="57"/>
      <c r="L49" s="57"/>
      <c r="M49" s="176">
        <v>31</v>
      </c>
    </row>
    <row r="50" spans="1:13" ht="20.25" customHeight="1">
      <c r="A50" s="31"/>
      <c r="B50" s="192"/>
      <c r="C50" s="31"/>
      <c r="D50" s="210" t="s">
        <v>3</v>
      </c>
      <c r="E50" s="211"/>
      <c r="F50" s="212"/>
      <c r="G50" s="210" t="s">
        <v>4</v>
      </c>
      <c r="H50" s="211"/>
      <c r="I50" s="212"/>
      <c r="J50" s="216" t="s">
        <v>5</v>
      </c>
      <c r="K50" s="217"/>
      <c r="L50" s="217"/>
      <c r="M50" s="170"/>
    </row>
    <row r="51" spans="1:13" ht="20.25" customHeight="1">
      <c r="A51" s="43" t="s">
        <v>0</v>
      </c>
      <c r="B51" s="61" t="s">
        <v>1</v>
      </c>
      <c r="C51" s="17" t="s">
        <v>2</v>
      </c>
      <c r="D51" s="213"/>
      <c r="E51" s="214"/>
      <c r="F51" s="215"/>
      <c r="G51" s="213"/>
      <c r="H51" s="214"/>
      <c r="I51" s="215"/>
      <c r="J51" s="31" t="s">
        <v>5</v>
      </c>
      <c r="K51" s="1" t="s">
        <v>28</v>
      </c>
      <c r="L51" s="2" t="s">
        <v>29</v>
      </c>
      <c r="M51" s="43" t="s">
        <v>6</v>
      </c>
    </row>
    <row r="52" spans="1:13" ht="20.25" customHeight="1">
      <c r="A52" s="18"/>
      <c r="B52" s="190"/>
      <c r="C52" s="18"/>
      <c r="D52" s="19" t="s">
        <v>7</v>
      </c>
      <c r="E52" s="31" t="s">
        <v>8</v>
      </c>
      <c r="F52" s="20" t="s">
        <v>9</v>
      </c>
      <c r="G52" s="21" t="s">
        <v>7</v>
      </c>
      <c r="H52" s="31" t="s">
        <v>8</v>
      </c>
      <c r="I52" s="22" t="s">
        <v>9</v>
      </c>
      <c r="J52" s="108"/>
      <c r="K52" s="113" t="s">
        <v>8</v>
      </c>
      <c r="L52" s="24" t="s">
        <v>30</v>
      </c>
      <c r="M52" s="134"/>
    </row>
    <row r="53" spans="1:13" ht="22.5" customHeight="1">
      <c r="A53" s="43">
        <v>17</v>
      </c>
      <c r="B53" s="54" t="s">
        <v>48</v>
      </c>
      <c r="C53" s="50" t="s">
        <v>73</v>
      </c>
      <c r="D53" s="31" t="s">
        <v>13</v>
      </c>
      <c r="E53" s="31" t="s">
        <v>65</v>
      </c>
      <c r="F53" s="31" t="s">
        <v>13</v>
      </c>
      <c r="G53" s="31" t="s">
        <v>13</v>
      </c>
      <c r="H53" s="31" t="s">
        <v>65</v>
      </c>
      <c r="I53" s="31" t="s">
        <v>13</v>
      </c>
      <c r="J53" s="133">
        <f>12430*12</f>
        <v>149160</v>
      </c>
      <c r="K53" s="31" t="s">
        <v>13</v>
      </c>
      <c r="L53" s="70">
        <f>855*12</f>
        <v>10260</v>
      </c>
      <c r="M53" s="171"/>
    </row>
    <row r="54" spans="1:13" ht="22.5" customHeight="1">
      <c r="A54" s="108"/>
      <c r="B54" s="142"/>
      <c r="C54" s="47"/>
      <c r="D54" s="108"/>
      <c r="E54" s="108"/>
      <c r="F54" s="108"/>
      <c r="G54" s="108"/>
      <c r="H54" s="108"/>
      <c r="I54" s="108"/>
      <c r="J54" s="51" t="s">
        <v>147</v>
      </c>
      <c r="K54" s="108"/>
      <c r="L54" s="193" t="s">
        <v>148</v>
      </c>
      <c r="M54" s="134"/>
    </row>
    <row r="55" spans="1:96" s="48" customFormat="1" ht="20.25" customHeight="1">
      <c r="A55" s="31">
        <v>18</v>
      </c>
      <c r="B55" s="141" t="s">
        <v>51</v>
      </c>
      <c r="C55" s="50" t="s">
        <v>72</v>
      </c>
      <c r="D55" s="31" t="s">
        <v>13</v>
      </c>
      <c r="E55" s="31" t="s">
        <v>66</v>
      </c>
      <c r="F55" s="31" t="s">
        <v>13</v>
      </c>
      <c r="G55" s="31" t="s">
        <v>13</v>
      </c>
      <c r="H55" s="31" t="s">
        <v>66</v>
      </c>
      <c r="I55" s="31" t="s">
        <v>13</v>
      </c>
      <c r="J55" s="133">
        <f>12430*12</f>
        <v>149160</v>
      </c>
      <c r="K55" s="31" t="s">
        <v>13</v>
      </c>
      <c r="L55" s="70">
        <f>855*12</f>
        <v>10260</v>
      </c>
      <c r="M55" s="170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</row>
    <row r="56" spans="1:96" s="48" customFormat="1" ht="20.25" customHeight="1">
      <c r="A56" s="108"/>
      <c r="B56" s="142"/>
      <c r="C56" s="47"/>
      <c r="D56" s="108"/>
      <c r="E56" s="108"/>
      <c r="F56" s="108"/>
      <c r="G56" s="108"/>
      <c r="H56" s="108"/>
      <c r="I56" s="108"/>
      <c r="J56" s="51" t="s">
        <v>147</v>
      </c>
      <c r="K56" s="108"/>
      <c r="L56" s="193" t="s">
        <v>148</v>
      </c>
      <c r="M56" s="134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</row>
    <row r="57" spans="1:96" s="48" customFormat="1" ht="20.25" customHeight="1">
      <c r="A57" s="31">
        <v>19</v>
      </c>
      <c r="B57" s="141" t="s">
        <v>52</v>
      </c>
      <c r="C57" s="50" t="s">
        <v>75</v>
      </c>
      <c r="D57" s="31" t="s">
        <v>13</v>
      </c>
      <c r="E57" s="31" t="s">
        <v>66</v>
      </c>
      <c r="F57" s="31" t="s">
        <v>13</v>
      </c>
      <c r="G57" s="31" t="s">
        <v>13</v>
      </c>
      <c r="H57" s="31" t="s">
        <v>66</v>
      </c>
      <c r="I57" s="31" t="s">
        <v>13</v>
      </c>
      <c r="J57" s="133">
        <f>12430*12</f>
        <v>149160</v>
      </c>
      <c r="K57" s="31" t="s">
        <v>13</v>
      </c>
      <c r="L57" s="70">
        <f>855*12</f>
        <v>10260</v>
      </c>
      <c r="M57" s="170"/>
      <c r="N57" s="56"/>
      <c r="O57" s="182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</row>
    <row r="58" spans="1:96" s="48" customFormat="1" ht="20.25" customHeight="1">
      <c r="A58" s="108"/>
      <c r="B58" s="142"/>
      <c r="C58" s="47"/>
      <c r="D58" s="108"/>
      <c r="E58" s="108"/>
      <c r="F58" s="108"/>
      <c r="G58" s="108"/>
      <c r="H58" s="108"/>
      <c r="I58" s="108"/>
      <c r="J58" s="51" t="s">
        <v>147</v>
      </c>
      <c r="K58" s="108"/>
      <c r="L58" s="193" t="s">
        <v>148</v>
      </c>
      <c r="M58" s="134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</row>
    <row r="59" spans="1:96" s="48" customFormat="1" ht="20.25" customHeight="1">
      <c r="A59" s="31">
        <v>20</v>
      </c>
      <c r="B59" s="54" t="s">
        <v>53</v>
      </c>
      <c r="C59" s="50" t="s">
        <v>72</v>
      </c>
      <c r="D59" s="31" t="s">
        <v>13</v>
      </c>
      <c r="E59" s="31" t="s">
        <v>66</v>
      </c>
      <c r="F59" s="31" t="s">
        <v>13</v>
      </c>
      <c r="G59" s="31" t="s">
        <v>13</v>
      </c>
      <c r="H59" s="31" t="s">
        <v>66</v>
      </c>
      <c r="I59" s="31" t="s">
        <v>13</v>
      </c>
      <c r="J59" s="133">
        <f>12020*12</f>
        <v>144240</v>
      </c>
      <c r="K59" s="31" t="s">
        <v>13</v>
      </c>
      <c r="L59" s="70">
        <f>1265*12</f>
        <v>15180</v>
      </c>
      <c r="M59" s="170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</row>
    <row r="60" spans="1:96" s="48" customFormat="1" ht="20.25" customHeight="1">
      <c r="A60" s="108"/>
      <c r="B60" s="138"/>
      <c r="C60" s="47"/>
      <c r="D60" s="108"/>
      <c r="E60" s="108"/>
      <c r="F60" s="108"/>
      <c r="G60" s="108"/>
      <c r="H60" s="108"/>
      <c r="I60" s="108"/>
      <c r="J60" s="51" t="s">
        <v>149</v>
      </c>
      <c r="K60" s="108"/>
      <c r="L60" s="193" t="s">
        <v>150</v>
      </c>
      <c r="M60" s="134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</row>
    <row r="61" spans="1:96" s="48" customFormat="1" ht="18" customHeight="1">
      <c r="A61" s="218" t="s">
        <v>56</v>
      </c>
      <c r="B61" s="219"/>
      <c r="C61" s="219"/>
      <c r="D61" s="34"/>
      <c r="E61" s="34"/>
      <c r="F61" s="34"/>
      <c r="G61" s="35"/>
      <c r="H61" s="34"/>
      <c r="I61" s="34"/>
      <c r="J61" s="36"/>
      <c r="K61" s="34"/>
      <c r="L61" s="38"/>
      <c r="M61" s="172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</row>
    <row r="62" spans="1:96" s="48" customFormat="1" ht="20.25" customHeight="1">
      <c r="A62" s="16">
        <v>21</v>
      </c>
      <c r="B62" s="144" t="s">
        <v>103</v>
      </c>
      <c r="C62" s="31" t="s">
        <v>18</v>
      </c>
      <c r="D62" s="62" t="s">
        <v>114</v>
      </c>
      <c r="E62" s="43" t="s">
        <v>97</v>
      </c>
      <c r="F62" s="57" t="s">
        <v>93</v>
      </c>
      <c r="G62" s="62" t="s">
        <v>114</v>
      </c>
      <c r="H62" s="16" t="s">
        <v>97</v>
      </c>
      <c r="I62" s="57" t="s">
        <v>93</v>
      </c>
      <c r="J62" s="133">
        <f>29680*12</f>
        <v>356160</v>
      </c>
      <c r="K62" s="119">
        <f>3500*12</f>
        <v>42000</v>
      </c>
      <c r="L62" s="16" t="s">
        <v>13</v>
      </c>
      <c r="M62" s="180">
        <f>J62+K62</f>
        <v>398160</v>
      </c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</row>
    <row r="63" spans="1:96" s="48" customFormat="1" ht="20.25" customHeight="1">
      <c r="A63" s="16"/>
      <c r="B63" s="63"/>
      <c r="C63" s="16"/>
      <c r="D63" s="64"/>
      <c r="E63" s="43" t="s">
        <v>31</v>
      </c>
      <c r="F63" s="57"/>
      <c r="G63" s="64"/>
      <c r="H63" s="16" t="s">
        <v>31</v>
      </c>
      <c r="I63" s="57"/>
      <c r="J63" s="72" t="s">
        <v>137</v>
      </c>
      <c r="K63" s="72" t="s">
        <v>140</v>
      </c>
      <c r="L63" s="33"/>
      <c r="M63" s="171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</row>
    <row r="64" spans="1:96" s="48" customFormat="1" ht="20.25" customHeight="1">
      <c r="A64" s="65"/>
      <c r="B64" s="66"/>
      <c r="C64" s="9"/>
      <c r="D64" s="67"/>
      <c r="E64" s="108" t="s">
        <v>94</v>
      </c>
      <c r="F64" s="114"/>
      <c r="G64" s="67"/>
      <c r="H64" s="7" t="s">
        <v>94</v>
      </c>
      <c r="I64" s="49"/>
      <c r="J64" s="45"/>
      <c r="K64" s="30"/>
      <c r="L64" s="30"/>
      <c r="M64" s="134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</row>
    <row r="65" spans="1:96" s="48" customFormat="1" ht="20.25" customHeight="1">
      <c r="A65" s="14">
        <v>22</v>
      </c>
      <c r="B65" s="68" t="s">
        <v>32</v>
      </c>
      <c r="C65" s="14" t="s">
        <v>11</v>
      </c>
      <c r="D65" s="69" t="s">
        <v>115</v>
      </c>
      <c r="E65" s="31" t="s">
        <v>97</v>
      </c>
      <c r="F65" s="31" t="s">
        <v>93</v>
      </c>
      <c r="G65" s="69" t="s">
        <v>115</v>
      </c>
      <c r="H65" s="14" t="s">
        <v>97</v>
      </c>
      <c r="I65" s="14" t="s">
        <v>93</v>
      </c>
      <c r="J65" s="133">
        <f>28030*12</f>
        <v>336360</v>
      </c>
      <c r="K65" s="119">
        <f>1500*12</f>
        <v>18000</v>
      </c>
      <c r="L65" s="14" t="s">
        <v>13</v>
      </c>
      <c r="M65" s="180">
        <f>J65+K65</f>
        <v>354360</v>
      </c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</row>
    <row r="66" spans="1:96" s="48" customFormat="1" ht="20.25" customHeight="1">
      <c r="A66" s="16"/>
      <c r="B66" s="71"/>
      <c r="C66" s="16"/>
      <c r="D66" s="46"/>
      <c r="E66" s="43" t="s">
        <v>87</v>
      </c>
      <c r="F66" s="43"/>
      <c r="G66" s="46"/>
      <c r="H66" s="16" t="s">
        <v>87</v>
      </c>
      <c r="I66" s="16"/>
      <c r="J66" s="72" t="s">
        <v>174</v>
      </c>
      <c r="K66" s="72" t="s">
        <v>139</v>
      </c>
      <c r="L66" s="16"/>
      <c r="M66" s="171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</row>
    <row r="67" spans="1:96" s="48" customFormat="1" ht="20.25" customHeight="1">
      <c r="A67" s="7"/>
      <c r="B67" s="73"/>
      <c r="C67" s="7"/>
      <c r="D67" s="47"/>
      <c r="E67" s="108" t="s">
        <v>94</v>
      </c>
      <c r="F67" s="108"/>
      <c r="G67" s="47"/>
      <c r="H67" s="7" t="s">
        <v>94</v>
      </c>
      <c r="I67" s="7"/>
      <c r="J67" s="51"/>
      <c r="K67" s="45"/>
      <c r="L67" s="7"/>
      <c r="M67" s="134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</row>
    <row r="68" spans="1:96" s="48" customFormat="1" ht="20.25" customHeight="1">
      <c r="A68" s="31">
        <v>23</v>
      </c>
      <c r="B68" s="102" t="s">
        <v>33</v>
      </c>
      <c r="C68" s="31" t="s">
        <v>11</v>
      </c>
      <c r="D68" s="40" t="s">
        <v>116</v>
      </c>
      <c r="E68" s="31" t="s">
        <v>34</v>
      </c>
      <c r="F68" s="31" t="s">
        <v>95</v>
      </c>
      <c r="G68" s="40" t="s">
        <v>116</v>
      </c>
      <c r="H68" s="31" t="s">
        <v>34</v>
      </c>
      <c r="I68" s="31" t="s">
        <v>95</v>
      </c>
      <c r="J68" s="133">
        <f>25470*12</f>
        <v>305640</v>
      </c>
      <c r="K68" s="31" t="s">
        <v>13</v>
      </c>
      <c r="L68" s="31" t="s">
        <v>13</v>
      </c>
      <c r="M68" s="181">
        <f>J68</f>
        <v>305640</v>
      </c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</row>
    <row r="69" spans="1:96" s="48" customFormat="1" ht="20.25" customHeight="1">
      <c r="A69" s="108"/>
      <c r="B69" s="74"/>
      <c r="C69" s="108"/>
      <c r="D69" s="97"/>
      <c r="E69" s="108"/>
      <c r="F69" s="108"/>
      <c r="G69" s="97"/>
      <c r="H69" s="108"/>
      <c r="I69" s="108"/>
      <c r="J69" s="51" t="s">
        <v>138</v>
      </c>
      <c r="K69" s="108"/>
      <c r="L69" s="108"/>
      <c r="M69" s="134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</row>
    <row r="70" spans="1:96" s="48" customFormat="1" ht="20.25" customHeight="1">
      <c r="A70" s="31">
        <v>24</v>
      </c>
      <c r="B70" s="31" t="s">
        <v>131</v>
      </c>
      <c r="C70" s="31" t="s">
        <v>18</v>
      </c>
      <c r="D70" s="40" t="s">
        <v>117</v>
      </c>
      <c r="E70" s="31" t="s">
        <v>88</v>
      </c>
      <c r="F70" s="31" t="s">
        <v>99</v>
      </c>
      <c r="G70" s="40" t="s">
        <v>117</v>
      </c>
      <c r="H70" s="31" t="s">
        <v>88</v>
      </c>
      <c r="I70" s="31" t="s">
        <v>99</v>
      </c>
      <c r="J70" s="133">
        <f>21140*12</f>
        <v>253680</v>
      </c>
      <c r="K70" s="15"/>
      <c r="L70" s="15"/>
      <c r="M70" s="181">
        <f>J70</f>
        <v>253680</v>
      </c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</row>
    <row r="71" spans="1:96" s="48" customFormat="1" ht="20.25" customHeight="1">
      <c r="A71" s="108"/>
      <c r="B71" s="97"/>
      <c r="C71" s="108"/>
      <c r="D71" s="108"/>
      <c r="E71" s="202"/>
      <c r="F71" s="4"/>
      <c r="G71" s="108"/>
      <c r="H71" s="134"/>
      <c r="I71" s="4"/>
      <c r="J71" s="51" t="s">
        <v>175</v>
      </c>
      <c r="K71" s="4"/>
      <c r="L71" s="4"/>
      <c r="M71" s="134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</row>
    <row r="72" spans="1:96" s="48" customFormat="1" ht="20.25" customHeight="1">
      <c r="A72" s="201"/>
      <c r="B72" s="204"/>
      <c r="C72" s="201"/>
      <c r="D72" s="201"/>
      <c r="E72" s="205"/>
      <c r="F72" s="200"/>
      <c r="G72" s="201"/>
      <c r="H72" s="115"/>
      <c r="I72" s="200"/>
      <c r="J72" s="206"/>
      <c r="K72" s="200"/>
      <c r="L72" s="200"/>
      <c r="M72" s="115">
        <v>32</v>
      </c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</row>
    <row r="73" spans="1:96" s="48" customFormat="1" ht="20.25" customHeight="1">
      <c r="A73" s="43"/>
      <c r="B73" s="43"/>
      <c r="C73" s="43"/>
      <c r="D73" s="224" t="s">
        <v>3</v>
      </c>
      <c r="E73" s="225"/>
      <c r="F73" s="226"/>
      <c r="G73" s="224" t="s">
        <v>4</v>
      </c>
      <c r="H73" s="225"/>
      <c r="I73" s="226"/>
      <c r="J73" s="227" t="s">
        <v>5</v>
      </c>
      <c r="K73" s="228"/>
      <c r="L73" s="229"/>
      <c r="M73" s="171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6"/>
      <c r="CP73" s="56"/>
      <c r="CQ73" s="56"/>
      <c r="CR73" s="56"/>
    </row>
    <row r="74" spans="1:96" s="48" customFormat="1" ht="20.25" customHeight="1">
      <c r="A74" s="43" t="s">
        <v>0</v>
      </c>
      <c r="B74" s="43" t="s">
        <v>1</v>
      </c>
      <c r="C74" s="17" t="s">
        <v>2</v>
      </c>
      <c r="D74" s="213"/>
      <c r="E74" s="214"/>
      <c r="F74" s="215"/>
      <c r="G74" s="213"/>
      <c r="H74" s="214"/>
      <c r="I74" s="215"/>
      <c r="J74" s="31" t="s">
        <v>5</v>
      </c>
      <c r="K74" s="1" t="s">
        <v>28</v>
      </c>
      <c r="L74" s="2" t="s">
        <v>29</v>
      </c>
      <c r="M74" s="43" t="s">
        <v>6</v>
      </c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6"/>
      <c r="CP74" s="56"/>
      <c r="CQ74" s="56"/>
      <c r="CR74" s="56"/>
    </row>
    <row r="75" spans="1:96" s="48" customFormat="1" ht="20.25" customHeight="1">
      <c r="A75" s="18"/>
      <c r="B75" s="18"/>
      <c r="C75" s="18"/>
      <c r="D75" s="19" t="s">
        <v>7</v>
      </c>
      <c r="E75" s="31" t="s">
        <v>8</v>
      </c>
      <c r="F75" s="20" t="s">
        <v>9</v>
      </c>
      <c r="G75" s="21" t="s">
        <v>7</v>
      </c>
      <c r="H75" s="31" t="s">
        <v>8</v>
      </c>
      <c r="I75" s="22" t="s">
        <v>9</v>
      </c>
      <c r="J75" s="108"/>
      <c r="K75" s="113" t="s">
        <v>8</v>
      </c>
      <c r="L75" s="24" t="s">
        <v>30</v>
      </c>
      <c r="M75" s="134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</row>
    <row r="76" spans="1:96" s="48" customFormat="1" ht="20.25" customHeight="1">
      <c r="A76" s="31">
        <v>25</v>
      </c>
      <c r="B76" s="102" t="s">
        <v>35</v>
      </c>
      <c r="C76" s="31" t="s">
        <v>18</v>
      </c>
      <c r="D76" s="40" t="s">
        <v>117</v>
      </c>
      <c r="E76" s="31" t="s">
        <v>25</v>
      </c>
      <c r="F76" s="31" t="s">
        <v>100</v>
      </c>
      <c r="G76" s="40" t="s">
        <v>117</v>
      </c>
      <c r="H76" s="31" t="s">
        <v>25</v>
      </c>
      <c r="I76" s="31" t="s">
        <v>100</v>
      </c>
      <c r="J76" s="133">
        <f>17880*12</f>
        <v>214560</v>
      </c>
      <c r="K76" s="31" t="s">
        <v>13</v>
      </c>
      <c r="L76" s="31" t="s">
        <v>13</v>
      </c>
      <c r="M76" s="181">
        <f>J76</f>
        <v>214560</v>
      </c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</row>
    <row r="77" spans="1:96" s="48" customFormat="1" ht="20.25" customHeight="1">
      <c r="A77" s="108"/>
      <c r="B77" s="74"/>
      <c r="C77" s="108"/>
      <c r="D77" s="108"/>
      <c r="E77" s="108"/>
      <c r="F77" s="108"/>
      <c r="G77" s="97"/>
      <c r="H77" s="108"/>
      <c r="I77" s="108"/>
      <c r="J77" s="51" t="s">
        <v>176</v>
      </c>
      <c r="K77" s="108"/>
      <c r="L77" s="108"/>
      <c r="M77" s="134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</row>
    <row r="78" spans="1:96" s="48" customFormat="1" ht="20.25" customHeight="1">
      <c r="A78" s="222" t="s">
        <v>62</v>
      </c>
      <c r="B78" s="223"/>
      <c r="C78" s="223"/>
      <c r="D78" s="129"/>
      <c r="E78" s="129"/>
      <c r="F78" s="129"/>
      <c r="G78" s="129"/>
      <c r="H78" s="129"/>
      <c r="I78" s="129"/>
      <c r="J78" s="129"/>
      <c r="K78" s="135"/>
      <c r="L78" s="56"/>
      <c r="M78" s="12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</row>
    <row r="79" spans="1:96" s="48" customFormat="1" ht="20.25" customHeight="1">
      <c r="A79" s="6">
        <v>26</v>
      </c>
      <c r="B79" s="39" t="s">
        <v>36</v>
      </c>
      <c r="C79" s="16" t="s">
        <v>18</v>
      </c>
      <c r="D79" s="62" t="s">
        <v>118</v>
      </c>
      <c r="E79" s="43" t="s">
        <v>38</v>
      </c>
      <c r="F79" s="61" t="s">
        <v>93</v>
      </c>
      <c r="G79" s="62" t="s">
        <v>118</v>
      </c>
      <c r="H79" s="16" t="s">
        <v>38</v>
      </c>
      <c r="I79" s="61" t="s">
        <v>93</v>
      </c>
      <c r="J79" s="119">
        <f>29680*12</f>
        <v>356160</v>
      </c>
      <c r="K79" s="119">
        <f>3500*12</f>
        <v>42000</v>
      </c>
      <c r="L79" s="31" t="s">
        <v>13</v>
      </c>
      <c r="M79" s="181">
        <f>J79+K79</f>
        <v>398160</v>
      </c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</row>
    <row r="80" spans="1:96" s="48" customFormat="1" ht="20.25" customHeight="1">
      <c r="A80" s="76"/>
      <c r="B80" s="33"/>
      <c r="C80" s="16"/>
      <c r="D80" s="64"/>
      <c r="E80" s="43" t="s">
        <v>37</v>
      </c>
      <c r="F80" s="61"/>
      <c r="G80" s="64"/>
      <c r="H80" s="16" t="s">
        <v>37</v>
      </c>
      <c r="I80" s="61"/>
      <c r="J80" s="72" t="s">
        <v>167</v>
      </c>
      <c r="K80" s="72" t="s">
        <v>140</v>
      </c>
      <c r="L80" s="33"/>
      <c r="M80" s="178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</row>
    <row r="81" spans="1:96" s="48" customFormat="1" ht="17.25" customHeight="1">
      <c r="A81" s="7"/>
      <c r="B81" s="75"/>
      <c r="C81" s="4"/>
      <c r="D81" s="67"/>
      <c r="E81" s="108" t="s">
        <v>94</v>
      </c>
      <c r="F81" s="75"/>
      <c r="G81" s="67"/>
      <c r="H81" s="7" t="s">
        <v>94</v>
      </c>
      <c r="I81" s="75"/>
      <c r="J81" s="101"/>
      <c r="K81" s="30"/>
      <c r="L81" s="30"/>
      <c r="M81" s="134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6"/>
      <c r="CP81" s="56"/>
      <c r="CQ81" s="56"/>
      <c r="CR81" s="56"/>
    </row>
    <row r="82" spans="1:96" s="48" customFormat="1" ht="20.25" customHeight="1">
      <c r="A82" s="31">
        <v>27</v>
      </c>
      <c r="B82" s="39" t="s">
        <v>39</v>
      </c>
      <c r="C82" s="31" t="s">
        <v>18</v>
      </c>
      <c r="D82" s="40" t="s">
        <v>119</v>
      </c>
      <c r="E82" s="31" t="s">
        <v>25</v>
      </c>
      <c r="F82" s="31" t="s">
        <v>100</v>
      </c>
      <c r="G82" s="40" t="s">
        <v>119</v>
      </c>
      <c r="H82" s="31" t="s">
        <v>25</v>
      </c>
      <c r="I82" s="31" t="s">
        <v>100</v>
      </c>
      <c r="J82" s="133">
        <f>27960*12</f>
        <v>335520</v>
      </c>
      <c r="K82" s="31" t="s">
        <v>13</v>
      </c>
      <c r="L82" s="31" t="s">
        <v>13</v>
      </c>
      <c r="M82" s="181">
        <f>J82</f>
        <v>335520</v>
      </c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56"/>
      <c r="BM82" s="56"/>
      <c r="BN82" s="56"/>
      <c r="BO82" s="56"/>
      <c r="BP82" s="56"/>
      <c r="BQ82" s="56"/>
      <c r="BR82" s="56"/>
      <c r="BS82" s="56"/>
      <c r="BT82" s="56"/>
      <c r="BU82" s="56"/>
      <c r="BV82" s="56"/>
      <c r="BW82" s="56"/>
      <c r="BX82" s="56"/>
      <c r="BY82" s="56"/>
      <c r="BZ82" s="56"/>
      <c r="CA82" s="56"/>
      <c r="CB82" s="56"/>
      <c r="CC82" s="56"/>
      <c r="CD82" s="56"/>
      <c r="CE82" s="56"/>
      <c r="CF82" s="56"/>
      <c r="CG82" s="56"/>
      <c r="CH82" s="56"/>
      <c r="CI82" s="56"/>
      <c r="CJ82" s="56"/>
      <c r="CK82" s="56"/>
      <c r="CL82" s="56"/>
      <c r="CM82" s="56"/>
      <c r="CN82" s="56"/>
      <c r="CO82" s="56"/>
      <c r="CP82" s="56"/>
      <c r="CQ82" s="56"/>
      <c r="CR82" s="56"/>
    </row>
    <row r="83" spans="1:96" s="48" customFormat="1" ht="20.25" customHeight="1">
      <c r="A83" s="108"/>
      <c r="B83" s="30"/>
      <c r="C83" s="108"/>
      <c r="D83" s="108"/>
      <c r="E83" s="108"/>
      <c r="F83" s="108"/>
      <c r="G83" s="97"/>
      <c r="H83" s="108"/>
      <c r="I83" s="108"/>
      <c r="J83" s="51" t="s">
        <v>177</v>
      </c>
      <c r="K83" s="108"/>
      <c r="L83" s="108"/>
      <c r="M83" s="134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56"/>
      <c r="CP83" s="56"/>
      <c r="CQ83" s="56"/>
      <c r="CR83" s="56"/>
    </row>
    <row r="84" spans="1:96" s="48" customFormat="1" ht="20.25" customHeight="1">
      <c r="A84" s="230" t="s">
        <v>55</v>
      </c>
      <c r="B84" s="231"/>
      <c r="C84" s="231"/>
      <c r="D84" s="231"/>
      <c r="E84" s="34"/>
      <c r="F84" s="78"/>
      <c r="G84" s="77"/>
      <c r="H84" s="34"/>
      <c r="I84" s="78"/>
      <c r="J84" s="34"/>
      <c r="K84" s="34"/>
      <c r="L84" s="3"/>
      <c r="M84" s="174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</row>
    <row r="85" spans="1:96" s="48" customFormat="1" ht="20.25" customHeight="1">
      <c r="A85" s="31">
        <v>28</v>
      </c>
      <c r="B85" s="148" t="s">
        <v>67</v>
      </c>
      <c r="C85" s="55" t="s">
        <v>18</v>
      </c>
      <c r="D85" s="31" t="s">
        <v>13</v>
      </c>
      <c r="E85" s="31" t="s">
        <v>63</v>
      </c>
      <c r="F85" s="31" t="s">
        <v>13</v>
      </c>
      <c r="G85" s="31" t="s">
        <v>13</v>
      </c>
      <c r="H85" s="31" t="s">
        <v>130</v>
      </c>
      <c r="I85" s="31" t="s">
        <v>13</v>
      </c>
      <c r="J85" s="104">
        <f>12450*12</f>
        <v>149400</v>
      </c>
      <c r="K85" s="31" t="s">
        <v>13</v>
      </c>
      <c r="L85" s="70">
        <f>835*12</f>
        <v>10020</v>
      </c>
      <c r="M85" s="170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56"/>
      <c r="CQ85" s="56"/>
      <c r="CR85" s="56"/>
    </row>
    <row r="86" spans="1:96" s="48" customFormat="1" ht="20.25" customHeight="1">
      <c r="A86" s="108"/>
      <c r="B86" s="150"/>
      <c r="C86" s="29"/>
      <c r="D86" s="108"/>
      <c r="E86" s="108"/>
      <c r="F86" s="108"/>
      <c r="G86" s="108"/>
      <c r="H86" s="108"/>
      <c r="I86" s="108"/>
      <c r="J86" s="51" t="s">
        <v>144</v>
      </c>
      <c r="K86" s="108"/>
      <c r="L86" s="193" t="s">
        <v>145</v>
      </c>
      <c r="M86" s="134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/>
      <c r="BZ86" s="56"/>
      <c r="CA86" s="56"/>
      <c r="CB86" s="56"/>
      <c r="CC86" s="56"/>
      <c r="CD86" s="56"/>
      <c r="CE86" s="56"/>
      <c r="CF86" s="56"/>
      <c r="CG86" s="56"/>
      <c r="CH86" s="56"/>
      <c r="CI86" s="56"/>
      <c r="CJ86" s="56"/>
      <c r="CK86" s="56"/>
      <c r="CL86" s="56"/>
      <c r="CM86" s="56"/>
      <c r="CN86" s="56"/>
      <c r="CO86" s="56"/>
      <c r="CP86" s="56"/>
      <c r="CQ86" s="56"/>
      <c r="CR86" s="56"/>
    </row>
    <row r="87" spans="1:96" s="48" customFormat="1" ht="20.25" customHeight="1">
      <c r="A87" s="31">
        <v>32</v>
      </c>
      <c r="B87" s="151" t="s">
        <v>69</v>
      </c>
      <c r="C87" s="55" t="s">
        <v>23</v>
      </c>
      <c r="D87" s="31" t="s">
        <v>13</v>
      </c>
      <c r="E87" s="31" t="s">
        <v>82</v>
      </c>
      <c r="F87" s="31" t="s">
        <v>13</v>
      </c>
      <c r="G87" s="31" t="s">
        <v>13</v>
      </c>
      <c r="H87" s="31" t="s">
        <v>154</v>
      </c>
      <c r="I87" s="31" t="s">
        <v>13</v>
      </c>
      <c r="J87" s="133">
        <f>12040*12</f>
        <v>144480</v>
      </c>
      <c r="K87" s="31" t="s">
        <v>13</v>
      </c>
      <c r="L87" s="70">
        <f>1245*12</f>
        <v>14940</v>
      </c>
      <c r="M87" s="170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6"/>
      <c r="BZ87" s="56"/>
      <c r="CA87" s="56"/>
      <c r="CB87" s="56"/>
      <c r="CC87" s="56"/>
      <c r="CD87" s="56"/>
      <c r="CE87" s="56"/>
      <c r="CF87" s="56"/>
      <c r="CG87" s="56"/>
      <c r="CH87" s="56"/>
      <c r="CI87" s="56"/>
      <c r="CJ87" s="56"/>
      <c r="CK87" s="56"/>
      <c r="CL87" s="56"/>
      <c r="CM87" s="56"/>
      <c r="CN87" s="56"/>
      <c r="CO87" s="56"/>
      <c r="CP87" s="56"/>
      <c r="CQ87" s="56"/>
      <c r="CR87" s="56"/>
    </row>
    <row r="88" spans="1:96" s="48" customFormat="1" ht="20.25" customHeight="1">
      <c r="A88" s="108"/>
      <c r="B88" s="152"/>
      <c r="C88" s="29"/>
      <c r="D88" s="108"/>
      <c r="E88" s="108"/>
      <c r="F88" s="108"/>
      <c r="G88" s="108"/>
      <c r="H88" s="108"/>
      <c r="I88" s="108"/>
      <c r="J88" s="51" t="s">
        <v>151</v>
      </c>
      <c r="K88" s="108"/>
      <c r="L88" s="193" t="s">
        <v>152</v>
      </c>
      <c r="M88" s="134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  <c r="BU88" s="56"/>
      <c r="BV88" s="56"/>
      <c r="BW88" s="56"/>
      <c r="BX88" s="56"/>
      <c r="BY88" s="56"/>
      <c r="BZ88" s="56"/>
      <c r="CA88" s="56"/>
      <c r="CB88" s="56"/>
      <c r="CC88" s="56"/>
      <c r="CD88" s="56"/>
      <c r="CE88" s="56"/>
      <c r="CF88" s="56"/>
      <c r="CG88" s="56"/>
      <c r="CH88" s="56"/>
      <c r="CI88" s="56"/>
      <c r="CJ88" s="56"/>
      <c r="CK88" s="56"/>
      <c r="CL88" s="56"/>
      <c r="CM88" s="56"/>
      <c r="CN88" s="56"/>
      <c r="CO88" s="56"/>
      <c r="CP88" s="56"/>
      <c r="CQ88" s="56"/>
      <c r="CR88" s="56"/>
    </row>
    <row r="89" spans="1:96" s="48" customFormat="1" ht="20.25" customHeight="1">
      <c r="A89" s="31">
        <v>33</v>
      </c>
      <c r="B89" s="12" t="s">
        <v>68</v>
      </c>
      <c r="C89" s="55" t="s">
        <v>18</v>
      </c>
      <c r="D89" s="31" t="s">
        <v>13</v>
      </c>
      <c r="E89" s="31" t="s">
        <v>80</v>
      </c>
      <c r="F89" s="31" t="s">
        <v>13</v>
      </c>
      <c r="G89" s="31" t="s">
        <v>13</v>
      </c>
      <c r="H89" s="31" t="s">
        <v>153</v>
      </c>
      <c r="I89" s="110" t="s">
        <v>13</v>
      </c>
      <c r="J89" s="116">
        <f>(13500*12)</f>
        <v>162000</v>
      </c>
      <c r="K89" s="31" t="s">
        <v>13</v>
      </c>
      <c r="L89" s="31" t="s">
        <v>13</v>
      </c>
      <c r="M89" s="175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6"/>
      <c r="CP89" s="56"/>
      <c r="CQ89" s="56"/>
      <c r="CR89" s="56"/>
    </row>
    <row r="90" spans="1:96" s="48" customFormat="1" ht="20.25" customHeight="1">
      <c r="A90" s="7"/>
      <c r="B90" s="11"/>
      <c r="C90" s="29"/>
      <c r="D90" s="16"/>
      <c r="E90" s="7"/>
      <c r="F90" s="16"/>
      <c r="G90" s="16"/>
      <c r="H90" s="7"/>
      <c r="I90" s="76"/>
      <c r="J90" s="51" t="s">
        <v>143</v>
      </c>
      <c r="K90" s="108"/>
      <c r="L90" s="108"/>
      <c r="M90" s="173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  <c r="CQ90" s="56"/>
      <c r="CR90" s="56"/>
    </row>
    <row r="91" spans="1:96" s="48" customFormat="1" ht="20.25" customHeight="1">
      <c r="A91" s="230" t="s">
        <v>184</v>
      </c>
      <c r="B91" s="231"/>
      <c r="C91" s="231"/>
      <c r="D91" s="231"/>
      <c r="E91" s="43"/>
      <c r="F91" s="43"/>
      <c r="G91" s="43"/>
      <c r="H91" s="43"/>
      <c r="I91" s="76"/>
      <c r="J91" s="72"/>
      <c r="K91" s="43"/>
      <c r="L91" s="43"/>
      <c r="M91" s="12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  <c r="BU91" s="56"/>
      <c r="BV91" s="56"/>
      <c r="BW91" s="56"/>
      <c r="BX91" s="56"/>
      <c r="BY91" s="56"/>
      <c r="BZ91" s="56"/>
      <c r="CA91" s="56"/>
      <c r="CB91" s="56"/>
      <c r="CC91" s="56"/>
      <c r="CD91" s="56"/>
      <c r="CE91" s="56"/>
      <c r="CF91" s="56"/>
      <c r="CG91" s="56"/>
      <c r="CH91" s="56"/>
      <c r="CI91" s="56"/>
      <c r="CJ91" s="56"/>
      <c r="CK91" s="56"/>
      <c r="CL91" s="56"/>
      <c r="CM91" s="56"/>
      <c r="CN91" s="56"/>
      <c r="CO91" s="56"/>
      <c r="CP91" s="56"/>
      <c r="CQ91" s="56"/>
      <c r="CR91" s="56"/>
    </row>
    <row r="92" spans="1:96" s="48" customFormat="1" ht="20.25" customHeight="1">
      <c r="A92" s="31">
        <v>34</v>
      </c>
      <c r="B92" s="151" t="s">
        <v>70</v>
      </c>
      <c r="C92" s="55" t="s">
        <v>72</v>
      </c>
      <c r="D92" s="31" t="s">
        <v>13</v>
      </c>
      <c r="E92" s="31" t="s">
        <v>81</v>
      </c>
      <c r="F92" s="31" t="s">
        <v>13</v>
      </c>
      <c r="G92" s="31" t="s">
        <v>13</v>
      </c>
      <c r="H92" s="31" t="s">
        <v>81</v>
      </c>
      <c r="I92" s="31" t="s">
        <v>13</v>
      </c>
      <c r="J92" s="105">
        <f>(9000*12)</f>
        <v>108000</v>
      </c>
      <c r="K92" s="31" t="s">
        <v>13</v>
      </c>
      <c r="L92" s="70">
        <f>1000*12</f>
        <v>12000</v>
      </c>
      <c r="M92" s="170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56"/>
      <c r="BZ92" s="56"/>
      <c r="CA92" s="56"/>
      <c r="CB92" s="56"/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56"/>
      <c r="CP92" s="56"/>
      <c r="CQ92" s="56"/>
      <c r="CR92" s="56"/>
    </row>
    <row r="93" spans="1:96" s="48" customFormat="1" ht="20.25" customHeight="1">
      <c r="A93" s="108"/>
      <c r="B93" s="152"/>
      <c r="C93" s="29"/>
      <c r="D93" s="108"/>
      <c r="E93" s="108"/>
      <c r="F93" s="108"/>
      <c r="G93" s="108"/>
      <c r="H93" s="108"/>
      <c r="I93" s="108"/>
      <c r="J93" s="51" t="s">
        <v>141</v>
      </c>
      <c r="K93" s="108"/>
      <c r="L93" s="193" t="s">
        <v>142</v>
      </c>
      <c r="M93" s="134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6"/>
      <c r="BX93" s="56"/>
      <c r="BY93" s="56"/>
      <c r="BZ93" s="56"/>
      <c r="CA93" s="56"/>
      <c r="CB93" s="56"/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/>
      <c r="CN93" s="56"/>
      <c r="CO93" s="56"/>
      <c r="CP93" s="56"/>
      <c r="CQ93" s="56"/>
      <c r="CR93" s="56"/>
    </row>
    <row r="94" spans="1:96" s="15" customFormat="1" ht="20.25" customHeight="1">
      <c r="A94" s="57"/>
      <c r="B94" s="185"/>
      <c r="C94" s="186"/>
      <c r="D94" s="57"/>
      <c r="E94" s="57"/>
      <c r="F94" s="57"/>
      <c r="G94" s="57"/>
      <c r="H94" s="57"/>
      <c r="I94" s="57"/>
      <c r="J94" s="187"/>
      <c r="K94" s="57"/>
      <c r="L94" s="187"/>
      <c r="M94" s="17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/>
      <c r="CP94" s="56"/>
      <c r="CQ94" s="56"/>
      <c r="CR94" s="56"/>
    </row>
    <row r="95" spans="1:13" s="56" customFormat="1" ht="20.25" customHeight="1">
      <c r="A95" s="57"/>
      <c r="B95" s="185"/>
      <c r="C95" s="186"/>
      <c r="D95" s="57"/>
      <c r="E95" s="57"/>
      <c r="F95" s="57"/>
      <c r="G95" s="57"/>
      <c r="H95" s="57"/>
      <c r="I95" s="57"/>
      <c r="J95" s="187"/>
      <c r="K95" s="57"/>
      <c r="L95" s="187"/>
      <c r="M95" s="176"/>
    </row>
    <row r="96" spans="1:13" s="56" customFormat="1" ht="20.25" customHeight="1">
      <c r="A96" s="57"/>
      <c r="B96" s="185"/>
      <c r="C96" s="186"/>
      <c r="D96" s="57"/>
      <c r="E96" s="57"/>
      <c r="F96" s="57"/>
      <c r="G96" s="57"/>
      <c r="H96" s="57"/>
      <c r="I96" s="57"/>
      <c r="J96" s="191"/>
      <c r="K96" s="57"/>
      <c r="L96" s="182"/>
      <c r="M96" s="176"/>
    </row>
    <row r="97" spans="1:96" s="4" customFormat="1" ht="20.25" customHeight="1">
      <c r="A97" s="73"/>
      <c r="B97" s="165"/>
      <c r="C97" s="118"/>
      <c r="D97" s="95"/>
      <c r="E97" s="118"/>
      <c r="F97" s="95"/>
      <c r="G97" s="95"/>
      <c r="H97" s="118"/>
      <c r="I97" s="95"/>
      <c r="J97" s="166"/>
      <c r="K97" s="95"/>
      <c r="L97" s="167"/>
      <c r="M97" s="115">
        <v>33</v>
      </c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6"/>
      <c r="BY97" s="56"/>
      <c r="BZ97" s="56"/>
      <c r="CA97" s="56"/>
      <c r="CB97" s="56"/>
      <c r="CC97" s="56"/>
      <c r="CD97" s="56"/>
      <c r="CE97" s="56"/>
      <c r="CF97" s="56"/>
      <c r="CG97" s="56"/>
      <c r="CH97" s="56"/>
      <c r="CI97" s="56"/>
      <c r="CJ97" s="56"/>
      <c r="CK97" s="56"/>
      <c r="CL97" s="56"/>
      <c r="CM97" s="56"/>
      <c r="CN97" s="56"/>
      <c r="CO97" s="56"/>
      <c r="CP97" s="56"/>
      <c r="CQ97" s="56"/>
      <c r="CR97" s="56"/>
    </row>
    <row r="98" spans="1:96" s="48" customFormat="1" ht="20.25" customHeight="1">
      <c r="A98" s="43"/>
      <c r="B98" s="43"/>
      <c r="C98" s="43"/>
      <c r="D98" s="224" t="s">
        <v>3</v>
      </c>
      <c r="E98" s="225"/>
      <c r="F98" s="226"/>
      <c r="G98" s="224" t="s">
        <v>4</v>
      </c>
      <c r="H98" s="225"/>
      <c r="I98" s="226"/>
      <c r="J98" s="227" t="s">
        <v>5</v>
      </c>
      <c r="K98" s="228"/>
      <c r="L98" s="228"/>
      <c r="M98" s="171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/>
      <c r="BX98" s="56"/>
      <c r="BY98" s="56"/>
      <c r="BZ98" s="56"/>
      <c r="CA98" s="56"/>
      <c r="CB98" s="56"/>
      <c r="CC98" s="56"/>
      <c r="CD98" s="56"/>
      <c r="CE98" s="56"/>
      <c r="CF98" s="56"/>
      <c r="CG98" s="56"/>
      <c r="CH98" s="56"/>
      <c r="CI98" s="56"/>
      <c r="CJ98" s="56"/>
      <c r="CK98" s="56"/>
      <c r="CL98" s="56"/>
      <c r="CM98" s="56"/>
      <c r="CN98" s="56"/>
      <c r="CO98" s="56"/>
      <c r="CP98" s="56"/>
      <c r="CQ98" s="56"/>
      <c r="CR98" s="56"/>
    </row>
    <row r="99" spans="1:96" s="48" customFormat="1" ht="20.25" customHeight="1">
      <c r="A99" s="43" t="s">
        <v>0</v>
      </c>
      <c r="B99" s="43" t="s">
        <v>1</v>
      </c>
      <c r="C99" s="17" t="s">
        <v>2</v>
      </c>
      <c r="D99" s="213"/>
      <c r="E99" s="214"/>
      <c r="F99" s="215"/>
      <c r="G99" s="213"/>
      <c r="H99" s="214"/>
      <c r="I99" s="215"/>
      <c r="J99" s="31" t="s">
        <v>5</v>
      </c>
      <c r="K99" s="1" t="s">
        <v>28</v>
      </c>
      <c r="L99" s="2" t="s">
        <v>29</v>
      </c>
      <c r="M99" s="43" t="s">
        <v>6</v>
      </c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6"/>
      <c r="BO99" s="56"/>
      <c r="BP99" s="56"/>
      <c r="BQ99" s="56"/>
      <c r="BR99" s="56"/>
      <c r="BS99" s="56"/>
      <c r="BT99" s="56"/>
      <c r="BU99" s="56"/>
      <c r="BV99" s="56"/>
      <c r="BW99" s="56"/>
      <c r="BX99" s="56"/>
      <c r="BY99" s="56"/>
      <c r="BZ99" s="56"/>
      <c r="CA99" s="56"/>
      <c r="CB99" s="56"/>
      <c r="CC99" s="56"/>
      <c r="CD99" s="56"/>
      <c r="CE99" s="56"/>
      <c r="CF99" s="56"/>
      <c r="CG99" s="56"/>
      <c r="CH99" s="56"/>
      <c r="CI99" s="56"/>
      <c r="CJ99" s="56"/>
      <c r="CK99" s="56"/>
      <c r="CL99" s="56"/>
      <c r="CM99" s="56"/>
      <c r="CN99" s="56"/>
      <c r="CO99" s="56"/>
      <c r="CP99" s="56"/>
      <c r="CQ99" s="56"/>
      <c r="CR99" s="56"/>
    </row>
    <row r="100" spans="1:96" s="48" customFormat="1" ht="20.25" customHeight="1">
      <c r="A100" s="18"/>
      <c r="B100" s="18"/>
      <c r="C100" s="18"/>
      <c r="D100" s="21" t="s">
        <v>7</v>
      </c>
      <c r="E100" s="109" t="s">
        <v>8</v>
      </c>
      <c r="F100" s="20" t="s">
        <v>9</v>
      </c>
      <c r="G100" s="21" t="s">
        <v>7</v>
      </c>
      <c r="H100" s="109" t="s">
        <v>8</v>
      </c>
      <c r="I100" s="22" t="s">
        <v>9</v>
      </c>
      <c r="J100" s="108"/>
      <c r="K100" s="113" t="s">
        <v>8</v>
      </c>
      <c r="L100" s="24" t="s">
        <v>30</v>
      </c>
      <c r="M100" s="134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/>
      <c r="BJ100" s="56"/>
      <c r="BK100" s="56"/>
      <c r="BL100" s="56"/>
      <c r="BM100" s="56"/>
      <c r="BN100" s="56"/>
      <c r="BO100" s="56"/>
      <c r="BP100" s="56"/>
      <c r="BQ100" s="56"/>
      <c r="BR100" s="56"/>
      <c r="BS100" s="56"/>
      <c r="BT100" s="56"/>
      <c r="BU100" s="56"/>
      <c r="BV100" s="56"/>
      <c r="BW100" s="56"/>
      <c r="BX100" s="56"/>
      <c r="BY100" s="56"/>
      <c r="BZ100" s="56"/>
      <c r="CA100" s="56"/>
      <c r="CB100" s="56"/>
      <c r="CC100" s="56"/>
      <c r="CD100" s="56"/>
      <c r="CE100" s="56"/>
      <c r="CF100" s="56"/>
      <c r="CG100" s="56"/>
      <c r="CH100" s="56"/>
      <c r="CI100" s="56"/>
      <c r="CJ100" s="56"/>
      <c r="CK100" s="56"/>
      <c r="CL100" s="56"/>
      <c r="CM100" s="56"/>
      <c r="CN100" s="56"/>
      <c r="CO100" s="56"/>
      <c r="CP100" s="56"/>
      <c r="CQ100" s="56"/>
      <c r="CR100" s="56"/>
    </row>
    <row r="101" spans="1:96" s="15" customFormat="1" ht="19.5" customHeight="1">
      <c r="A101" s="220" t="s">
        <v>101</v>
      </c>
      <c r="B101" s="221"/>
      <c r="C101" s="221"/>
      <c r="D101" s="129"/>
      <c r="E101" s="129"/>
      <c r="F101" s="129"/>
      <c r="G101" s="129"/>
      <c r="H101" s="129"/>
      <c r="I101" s="129"/>
      <c r="J101" s="129"/>
      <c r="K101" s="129"/>
      <c r="L101" s="129"/>
      <c r="M101" s="173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56"/>
      <c r="BX101" s="56"/>
      <c r="BY101" s="56"/>
      <c r="BZ101" s="56"/>
      <c r="CA101" s="56"/>
      <c r="CB101" s="56"/>
      <c r="CC101" s="56"/>
      <c r="CD101" s="56"/>
      <c r="CE101" s="56"/>
      <c r="CF101" s="56"/>
      <c r="CG101" s="56"/>
      <c r="CH101" s="56"/>
      <c r="CI101" s="56"/>
      <c r="CJ101" s="56"/>
      <c r="CK101" s="56"/>
      <c r="CL101" s="56"/>
      <c r="CM101" s="56"/>
      <c r="CN101" s="56"/>
      <c r="CO101" s="56"/>
      <c r="CP101" s="56"/>
      <c r="CQ101" s="56"/>
      <c r="CR101" s="56"/>
    </row>
    <row r="102" spans="1:96" s="15" customFormat="1" ht="19.5" customHeight="1">
      <c r="A102" s="14">
        <v>35</v>
      </c>
      <c r="B102" s="143" t="s">
        <v>40</v>
      </c>
      <c r="C102" s="80" t="s">
        <v>11</v>
      </c>
      <c r="D102" s="83" t="s">
        <v>120</v>
      </c>
      <c r="E102" s="82" t="s">
        <v>129</v>
      </c>
      <c r="F102" s="81" t="s">
        <v>93</v>
      </c>
      <c r="G102" s="83" t="s">
        <v>120</v>
      </c>
      <c r="H102" s="82" t="s">
        <v>129</v>
      </c>
      <c r="I102" s="81" t="s">
        <v>93</v>
      </c>
      <c r="J102" s="103">
        <f>26980*12</f>
        <v>323760</v>
      </c>
      <c r="K102" s="27">
        <v>42000</v>
      </c>
      <c r="L102" s="81" t="s">
        <v>13</v>
      </c>
      <c r="M102" s="180">
        <f>J102+K102</f>
        <v>365760</v>
      </c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6"/>
      <c r="BV102" s="56"/>
      <c r="BW102" s="56"/>
      <c r="BX102" s="56"/>
      <c r="BY102" s="56"/>
      <c r="BZ102" s="56"/>
      <c r="CA102" s="56"/>
      <c r="CB102" s="56"/>
      <c r="CC102" s="56"/>
      <c r="CD102" s="56"/>
      <c r="CE102" s="56"/>
      <c r="CF102" s="56"/>
      <c r="CG102" s="56"/>
      <c r="CH102" s="56"/>
      <c r="CI102" s="56"/>
      <c r="CJ102" s="56"/>
      <c r="CK102" s="56"/>
      <c r="CL102" s="56"/>
      <c r="CM102" s="56"/>
      <c r="CN102" s="56"/>
      <c r="CO102" s="56"/>
      <c r="CP102" s="56"/>
      <c r="CQ102" s="56"/>
      <c r="CR102" s="56"/>
    </row>
    <row r="103" spans="1:96" s="15" customFormat="1" ht="19.5" customHeight="1">
      <c r="A103" s="16"/>
      <c r="B103" s="79"/>
      <c r="C103" s="84"/>
      <c r="D103" s="85"/>
      <c r="E103" s="106" t="s">
        <v>132</v>
      </c>
      <c r="F103" s="82"/>
      <c r="G103" s="85"/>
      <c r="H103" s="106" t="s">
        <v>132</v>
      </c>
      <c r="I103" s="82"/>
      <c r="J103" s="162" t="s">
        <v>168</v>
      </c>
      <c r="K103" s="162" t="s">
        <v>140</v>
      </c>
      <c r="L103" s="10"/>
      <c r="M103" s="12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  <c r="BJ103" s="56"/>
      <c r="BK103" s="56"/>
      <c r="BL103" s="56"/>
      <c r="BM103" s="56"/>
      <c r="BN103" s="56"/>
      <c r="BO103" s="56"/>
      <c r="BP103" s="56"/>
      <c r="BQ103" s="56"/>
      <c r="BR103" s="56"/>
      <c r="BS103" s="56"/>
      <c r="BT103" s="56"/>
      <c r="BU103" s="56"/>
      <c r="BV103" s="56"/>
      <c r="BW103" s="56"/>
      <c r="BX103" s="56"/>
      <c r="BY103" s="56"/>
      <c r="BZ103" s="56"/>
      <c r="CA103" s="56"/>
      <c r="CB103" s="56"/>
      <c r="CC103" s="56"/>
      <c r="CD103" s="56"/>
      <c r="CE103" s="56"/>
      <c r="CF103" s="56"/>
      <c r="CG103" s="56"/>
      <c r="CH103" s="56"/>
      <c r="CI103" s="56"/>
      <c r="CJ103" s="56"/>
      <c r="CK103" s="56"/>
      <c r="CL103" s="56"/>
      <c r="CM103" s="56"/>
      <c r="CN103" s="56"/>
      <c r="CO103" s="56"/>
      <c r="CP103" s="56"/>
      <c r="CQ103" s="56"/>
      <c r="CR103" s="56"/>
    </row>
    <row r="104" spans="1:13" s="56" customFormat="1" ht="20.25" customHeight="1">
      <c r="A104" s="7"/>
      <c r="B104" s="86"/>
      <c r="C104" s="87"/>
      <c r="D104" s="85"/>
      <c r="E104" s="82" t="s">
        <v>94</v>
      </c>
      <c r="F104" s="89"/>
      <c r="G104" s="85"/>
      <c r="H104" s="82" t="s">
        <v>94</v>
      </c>
      <c r="I104" s="89"/>
      <c r="J104" s="161"/>
      <c r="K104" s="88"/>
      <c r="L104" s="4"/>
      <c r="M104" s="126"/>
    </row>
    <row r="105" spans="1:13" s="56" customFormat="1" ht="20.25" customHeight="1">
      <c r="A105" s="31">
        <v>36</v>
      </c>
      <c r="B105" s="80" t="s">
        <v>41</v>
      </c>
      <c r="C105" s="81" t="s">
        <v>18</v>
      </c>
      <c r="D105" s="153" t="s">
        <v>121</v>
      </c>
      <c r="E105" s="81" t="s">
        <v>42</v>
      </c>
      <c r="F105" s="81" t="s">
        <v>99</v>
      </c>
      <c r="G105" s="153" t="s">
        <v>121</v>
      </c>
      <c r="H105" s="81" t="s">
        <v>42</v>
      </c>
      <c r="I105" s="81" t="s">
        <v>99</v>
      </c>
      <c r="J105" s="133">
        <f>21140*12</f>
        <v>253680</v>
      </c>
      <c r="K105" s="81" t="s">
        <v>13</v>
      </c>
      <c r="L105" s="81" t="s">
        <v>13</v>
      </c>
      <c r="M105" s="181">
        <f>J105</f>
        <v>253680</v>
      </c>
    </row>
    <row r="106" spans="1:13" s="56" customFormat="1" ht="20.25" customHeight="1">
      <c r="A106" s="108"/>
      <c r="B106" s="87"/>
      <c r="C106" s="89"/>
      <c r="D106" s="154"/>
      <c r="E106" s="89"/>
      <c r="F106" s="89"/>
      <c r="G106" s="154"/>
      <c r="H106" s="89"/>
      <c r="I106" s="89"/>
      <c r="J106" s="72" t="s">
        <v>175</v>
      </c>
      <c r="K106" s="89"/>
      <c r="L106" s="89"/>
      <c r="M106" s="134"/>
    </row>
    <row r="107" spans="1:91" ht="20.25" customHeight="1">
      <c r="A107" s="39">
        <v>37</v>
      </c>
      <c r="B107" s="148" t="s">
        <v>58</v>
      </c>
      <c r="C107" s="81" t="s">
        <v>18</v>
      </c>
      <c r="D107" s="149" t="s">
        <v>127</v>
      </c>
      <c r="E107" s="31" t="s">
        <v>133</v>
      </c>
      <c r="F107" s="81" t="s">
        <v>134</v>
      </c>
      <c r="G107" s="149" t="s">
        <v>127</v>
      </c>
      <c r="H107" s="31" t="s">
        <v>133</v>
      </c>
      <c r="I107" s="81" t="s">
        <v>134</v>
      </c>
      <c r="J107" s="133">
        <f>19100*12</f>
        <v>229200</v>
      </c>
      <c r="K107" s="81" t="s">
        <v>13</v>
      </c>
      <c r="L107" s="81" t="s">
        <v>13</v>
      </c>
      <c r="M107" s="160" t="s">
        <v>135</v>
      </c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  <c r="BV107" s="56"/>
      <c r="BW107" s="56"/>
      <c r="BX107" s="56"/>
      <c r="BY107" s="56"/>
      <c r="BZ107" s="56"/>
      <c r="CA107" s="56"/>
      <c r="CB107" s="56"/>
      <c r="CC107" s="56"/>
      <c r="CD107" s="56"/>
      <c r="CE107" s="56"/>
      <c r="CF107" s="56"/>
      <c r="CG107" s="56"/>
      <c r="CH107" s="56"/>
      <c r="CI107" s="56"/>
      <c r="CJ107" s="56"/>
      <c r="CK107" s="56"/>
      <c r="CL107" s="56"/>
      <c r="CM107" s="56"/>
    </row>
    <row r="108" spans="1:91" ht="20.25" customHeight="1">
      <c r="A108" s="18"/>
      <c r="B108" s="18"/>
      <c r="C108" s="18"/>
      <c r="D108" s="120"/>
      <c r="E108" s="108"/>
      <c r="F108" s="29"/>
      <c r="G108" s="120"/>
      <c r="H108" s="108"/>
      <c r="I108" s="29"/>
      <c r="J108" s="51" t="s">
        <v>178</v>
      </c>
      <c r="K108" s="108"/>
      <c r="L108" s="128"/>
      <c r="M108" s="134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  <c r="BQ108" s="56"/>
      <c r="BR108" s="56"/>
      <c r="BS108" s="56"/>
      <c r="BT108" s="56"/>
      <c r="BU108" s="56"/>
      <c r="BV108" s="56"/>
      <c r="BW108" s="56"/>
      <c r="BX108" s="56"/>
      <c r="BY108" s="56"/>
      <c r="BZ108" s="56"/>
      <c r="CA108" s="56"/>
      <c r="CB108" s="56"/>
      <c r="CC108" s="56"/>
      <c r="CD108" s="56"/>
      <c r="CE108" s="56"/>
      <c r="CF108" s="56"/>
      <c r="CG108" s="56"/>
      <c r="CH108" s="56"/>
      <c r="CI108" s="56"/>
      <c r="CJ108" s="56"/>
      <c r="CK108" s="56"/>
      <c r="CL108" s="56"/>
      <c r="CM108" s="56"/>
    </row>
    <row r="109" spans="1:91" ht="20.25" customHeight="1">
      <c r="A109" s="39">
        <v>38</v>
      </c>
      <c r="B109" s="148" t="s">
        <v>57</v>
      </c>
      <c r="C109" s="81" t="s">
        <v>11</v>
      </c>
      <c r="D109" s="149" t="s">
        <v>128</v>
      </c>
      <c r="E109" s="31" t="s">
        <v>133</v>
      </c>
      <c r="F109" s="81" t="s">
        <v>134</v>
      </c>
      <c r="G109" s="149" t="s">
        <v>128</v>
      </c>
      <c r="H109" s="31" t="s">
        <v>133</v>
      </c>
      <c r="I109" s="81" t="s">
        <v>134</v>
      </c>
      <c r="J109" s="133">
        <f>18690*12</f>
        <v>224280</v>
      </c>
      <c r="K109" s="81" t="s">
        <v>13</v>
      </c>
      <c r="L109" s="81" t="s">
        <v>13</v>
      </c>
      <c r="M109" s="160" t="s">
        <v>135</v>
      </c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  <c r="BV109" s="56"/>
      <c r="BW109" s="56"/>
      <c r="BX109" s="56"/>
      <c r="BY109" s="56"/>
      <c r="BZ109" s="56"/>
      <c r="CA109" s="56"/>
      <c r="CB109" s="56"/>
      <c r="CC109" s="56"/>
      <c r="CD109" s="56"/>
      <c r="CE109" s="56"/>
      <c r="CF109" s="56"/>
      <c r="CG109" s="56"/>
      <c r="CH109" s="56"/>
      <c r="CI109" s="56"/>
      <c r="CJ109" s="56"/>
      <c r="CK109" s="56"/>
      <c r="CL109" s="56"/>
      <c r="CM109" s="56"/>
    </row>
    <row r="110" spans="1:91" ht="20.25" customHeight="1">
      <c r="A110" s="18"/>
      <c r="B110" s="18"/>
      <c r="C110" s="18"/>
      <c r="D110" s="120"/>
      <c r="E110" s="108"/>
      <c r="F110" s="29"/>
      <c r="G110" s="120"/>
      <c r="H110" s="108"/>
      <c r="I110" s="29"/>
      <c r="J110" s="51" t="s">
        <v>159</v>
      </c>
      <c r="K110" s="108"/>
      <c r="L110" s="128"/>
      <c r="M110" s="134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  <c r="BH110" s="56"/>
      <c r="BI110" s="56"/>
      <c r="BJ110" s="56"/>
      <c r="BK110" s="56"/>
      <c r="BL110" s="56"/>
      <c r="BM110" s="56"/>
      <c r="BN110" s="56"/>
      <c r="BO110" s="56"/>
      <c r="BP110" s="56"/>
      <c r="BQ110" s="56"/>
      <c r="BR110" s="56"/>
      <c r="BS110" s="56"/>
      <c r="BT110" s="56"/>
      <c r="BU110" s="56"/>
      <c r="BV110" s="56"/>
      <c r="BW110" s="56"/>
      <c r="BX110" s="56"/>
      <c r="BY110" s="56"/>
      <c r="BZ110" s="56"/>
      <c r="CA110" s="56"/>
      <c r="CB110" s="56"/>
      <c r="CC110" s="56"/>
      <c r="CD110" s="56"/>
      <c r="CE110" s="56"/>
      <c r="CF110" s="56"/>
      <c r="CG110" s="56"/>
      <c r="CH110" s="56"/>
      <c r="CI110" s="56"/>
      <c r="CJ110" s="56"/>
      <c r="CK110" s="56"/>
      <c r="CL110" s="56"/>
      <c r="CM110" s="56"/>
    </row>
    <row r="111" spans="1:91" ht="20.25" customHeight="1">
      <c r="A111" s="230" t="s">
        <v>55</v>
      </c>
      <c r="B111" s="231"/>
      <c r="C111" s="231"/>
      <c r="D111" s="231"/>
      <c r="E111" s="43"/>
      <c r="F111" s="32"/>
      <c r="G111" s="17"/>
      <c r="H111" s="43"/>
      <c r="I111" s="32"/>
      <c r="J111" s="72"/>
      <c r="K111" s="43"/>
      <c r="L111" s="207"/>
      <c r="M111" s="171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  <c r="BR111" s="56"/>
      <c r="BS111" s="56"/>
      <c r="BT111" s="56"/>
      <c r="BU111" s="56"/>
      <c r="BV111" s="56"/>
      <c r="BW111" s="56"/>
      <c r="BX111" s="56"/>
      <c r="BY111" s="56"/>
      <c r="BZ111" s="56"/>
      <c r="CA111" s="56"/>
      <c r="CB111" s="56"/>
      <c r="CC111" s="56"/>
      <c r="CD111" s="56"/>
      <c r="CE111" s="56"/>
      <c r="CF111" s="56"/>
      <c r="CG111" s="56"/>
      <c r="CH111" s="56"/>
      <c r="CI111" s="56"/>
      <c r="CJ111" s="56"/>
      <c r="CK111" s="56"/>
      <c r="CL111" s="56"/>
      <c r="CM111" s="56"/>
    </row>
    <row r="112" spans="1:91" ht="20.25" customHeight="1">
      <c r="A112" s="39">
        <v>39</v>
      </c>
      <c r="B112" s="145" t="s">
        <v>59</v>
      </c>
      <c r="C112" s="81" t="s">
        <v>18</v>
      </c>
      <c r="D112" s="81" t="s">
        <v>13</v>
      </c>
      <c r="E112" s="31" t="s">
        <v>160</v>
      </c>
      <c r="F112" s="81" t="s">
        <v>13</v>
      </c>
      <c r="G112" s="81" t="s">
        <v>13</v>
      </c>
      <c r="H112" s="31" t="s">
        <v>164</v>
      </c>
      <c r="I112" s="81" t="s">
        <v>13</v>
      </c>
      <c r="J112" s="133">
        <f>12020*12</f>
        <v>144240</v>
      </c>
      <c r="K112" s="31" t="s">
        <v>13</v>
      </c>
      <c r="L112" s="70">
        <f>1265*12</f>
        <v>15180</v>
      </c>
      <c r="M112" s="160" t="s">
        <v>135</v>
      </c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/>
      <c r="BX112" s="56"/>
      <c r="BY112" s="56"/>
      <c r="BZ112" s="56"/>
      <c r="CA112" s="56"/>
      <c r="CB112" s="56"/>
      <c r="CC112" s="56"/>
      <c r="CD112" s="56"/>
      <c r="CE112" s="56"/>
      <c r="CF112" s="56"/>
      <c r="CG112" s="56"/>
      <c r="CH112" s="56"/>
      <c r="CI112" s="56"/>
      <c r="CJ112" s="56"/>
      <c r="CK112" s="56"/>
      <c r="CL112" s="56"/>
      <c r="CM112" s="56"/>
    </row>
    <row r="113" spans="1:91" ht="20.25" customHeight="1">
      <c r="A113" s="30"/>
      <c r="B113" s="146"/>
      <c r="C113" s="89"/>
      <c r="D113" s="89"/>
      <c r="E113" s="108"/>
      <c r="F113" s="89"/>
      <c r="G113" s="89"/>
      <c r="H113" s="108"/>
      <c r="I113" s="89"/>
      <c r="J113" s="51" t="s">
        <v>149</v>
      </c>
      <c r="K113" s="108"/>
      <c r="L113" s="193" t="s">
        <v>150</v>
      </c>
      <c r="M113" s="134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6"/>
      <c r="BV113" s="56"/>
      <c r="BW113" s="56"/>
      <c r="BX113" s="56"/>
      <c r="BY113" s="56"/>
      <c r="BZ113" s="56"/>
      <c r="CA113" s="56"/>
      <c r="CB113" s="56"/>
      <c r="CC113" s="56"/>
      <c r="CD113" s="56"/>
      <c r="CE113" s="56"/>
      <c r="CF113" s="56"/>
      <c r="CG113" s="56"/>
      <c r="CH113" s="56"/>
      <c r="CI113" s="56"/>
      <c r="CJ113" s="56"/>
      <c r="CK113" s="56"/>
      <c r="CL113" s="56"/>
      <c r="CM113" s="56"/>
    </row>
    <row r="114" spans="1:91" ht="20.25" customHeight="1">
      <c r="A114" s="39">
        <v>40</v>
      </c>
      <c r="B114" s="147" t="s">
        <v>60</v>
      </c>
      <c r="C114" s="81" t="s">
        <v>18</v>
      </c>
      <c r="D114" s="81" t="s">
        <v>13</v>
      </c>
      <c r="E114" s="31" t="s">
        <v>83</v>
      </c>
      <c r="F114" s="81" t="s">
        <v>13</v>
      </c>
      <c r="G114" s="81" t="s">
        <v>13</v>
      </c>
      <c r="H114" s="31" t="s">
        <v>83</v>
      </c>
      <c r="I114" s="81" t="s">
        <v>13</v>
      </c>
      <c r="J114" s="105">
        <f>(9000*12)</f>
        <v>108000</v>
      </c>
      <c r="K114" s="31" t="s">
        <v>13</v>
      </c>
      <c r="L114" s="70">
        <f>1000*12</f>
        <v>12000</v>
      </c>
      <c r="M114" s="160" t="s">
        <v>135</v>
      </c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  <c r="BF114" s="56"/>
      <c r="BG114" s="56"/>
      <c r="BH114" s="56"/>
      <c r="BI114" s="56"/>
      <c r="BJ114" s="56"/>
      <c r="BK114" s="56"/>
      <c r="BL114" s="56"/>
      <c r="BM114" s="56"/>
      <c r="BN114" s="56"/>
      <c r="BO114" s="56"/>
      <c r="BP114" s="56"/>
      <c r="BQ114" s="56"/>
      <c r="BR114" s="56"/>
      <c r="BS114" s="56"/>
      <c r="BT114" s="56"/>
      <c r="BU114" s="56"/>
      <c r="BV114" s="56"/>
      <c r="BW114" s="56"/>
      <c r="BX114" s="56"/>
      <c r="BY114" s="56"/>
      <c r="BZ114" s="56"/>
      <c r="CA114" s="56"/>
      <c r="CB114" s="56"/>
      <c r="CC114" s="56"/>
      <c r="CD114" s="56"/>
      <c r="CE114" s="56"/>
      <c r="CF114" s="56"/>
      <c r="CG114" s="56"/>
      <c r="CH114" s="56"/>
      <c r="CI114" s="56"/>
      <c r="CJ114" s="56"/>
      <c r="CK114" s="56"/>
      <c r="CL114" s="56"/>
      <c r="CM114" s="56"/>
    </row>
    <row r="115" spans="1:91" ht="20.25" customHeight="1">
      <c r="A115" s="33"/>
      <c r="B115" s="196" t="s">
        <v>161</v>
      </c>
      <c r="C115" s="43"/>
      <c r="D115" s="82"/>
      <c r="E115" s="43"/>
      <c r="F115" s="82"/>
      <c r="G115" s="82"/>
      <c r="H115" s="43"/>
      <c r="I115" s="194"/>
      <c r="J115" s="72" t="s">
        <v>141</v>
      </c>
      <c r="K115" s="57"/>
      <c r="L115" s="195" t="s">
        <v>142</v>
      </c>
      <c r="M115" s="203" t="s">
        <v>183</v>
      </c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/>
      <c r="BV115" s="56"/>
      <c r="BW115" s="56"/>
      <c r="BX115" s="56"/>
      <c r="BY115" s="56"/>
      <c r="BZ115" s="56"/>
      <c r="CA115" s="56"/>
      <c r="CB115" s="56"/>
      <c r="CC115" s="56"/>
      <c r="CD115" s="56"/>
      <c r="CE115" s="56"/>
      <c r="CF115" s="56"/>
      <c r="CG115" s="56"/>
      <c r="CH115" s="56"/>
      <c r="CI115" s="56"/>
      <c r="CJ115" s="56"/>
      <c r="CK115" s="56"/>
      <c r="CL115" s="56"/>
      <c r="CM115" s="56"/>
    </row>
    <row r="116" spans="1:91" ht="20.25" customHeight="1">
      <c r="A116" s="30"/>
      <c r="B116" s="197" t="s">
        <v>163</v>
      </c>
      <c r="C116" s="108"/>
      <c r="D116" s="89"/>
      <c r="E116" s="108"/>
      <c r="F116" s="89"/>
      <c r="G116" s="89"/>
      <c r="H116" s="108"/>
      <c r="I116" s="89"/>
      <c r="K116" s="108"/>
      <c r="M116" s="199" t="s">
        <v>162</v>
      </c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6"/>
      <c r="BO116" s="56"/>
      <c r="BP116" s="56"/>
      <c r="BQ116" s="56"/>
      <c r="BR116" s="56"/>
      <c r="BS116" s="56"/>
      <c r="BT116" s="56"/>
      <c r="BU116" s="56"/>
      <c r="BV116" s="56"/>
      <c r="BW116" s="56"/>
      <c r="BX116" s="56"/>
      <c r="BY116" s="56"/>
      <c r="BZ116" s="56"/>
      <c r="CA116" s="56"/>
      <c r="CB116" s="56"/>
      <c r="CC116" s="56"/>
      <c r="CD116" s="56"/>
      <c r="CE116" s="56"/>
      <c r="CF116" s="56"/>
      <c r="CG116" s="56"/>
      <c r="CH116" s="56"/>
      <c r="CI116" s="56"/>
      <c r="CJ116" s="56"/>
      <c r="CK116" s="56"/>
      <c r="CL116" s="56"/>
      <c r="CM116" s="56"/>
    </row>
    <row r="117" spans="1:91" ht="20.25" customHeight="1">
      <c r="A117" s="39">
        <v>41</v>
      </c>
      <c r="B117" s="147" t="s">
        <v>61</v>
      </c>
      <c r="C117" s="81" t="s">
        <v>18</v>
      </c>
      <c r="D117" s="81" t="s">
        <v>13</v>
      </c>
      <c r="E117" s="31" t="s">
        <v>83</v>
      </c>
      <c r="F117" s="81" t="s">
        <v>13</v>
      </c>
      <c r="G117" s="81" t="s">
        <v>13</v>
      </c>
      <c r="H117" s="31" t="s">
        <v>83</v>
      </c>
      <c r="I117" s="81" t="s">
        <v>13</v>
      </c>
      <c r="J117" s="105">
        <f>(9000*12)</f>
        <v>108000</v>
      </c>
      <c r="K117" s="31" t="s">
        <v>13</v>
      </c>
      <c r="L117" s="70">
        <f>1000*12</f>
        <v>12000</v>
      </c>
      <c r="M117" s="160" t="s">
        <v>135</v>
      </c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56"/>
      <c r="BK117" s="56"/>
      <c r="BL117" s="56"/>
      <c r="BM117" s="56"/>
      <c r="BN117" s="56"/>
      <c r="BO117" s="56"/>
      <c r="BP117" s="56"/>
      <c r="BQ117" s="56"/>
      <c r="BR117" s="56"/>
      <c r="BS117" s="56"/>
      <c r="BT117" s="56"/>
      <c r="BU117" s="56"/>
      <c r="BV117" s="56"/>
      <c r="BW117" s="56"/>
      <c r="BX117" s="56"/>
      <c r="BY117" s="56"/>
      <c r="BZ117" s="56"/>
      <c r="CA117" s="56"/>
      <c r="CB117" s="56"/>
      <c r="CC117" s="56"/>
      <c r="CD117" s="56"/>
      <c r="CE117" s="56"/>
      <c r="CF117" s="56"/>
      <c r="CG117" s="56"/>
      <c r="CH117" s="56"/>
      <c r="CI117" s="56"/>
      <c r="CJ117" s="56"/>
      <c r="CK117" s="56"/>
      <c r="CL117" s="56"/>
      <c r="CM117" s="56"/>
    </row>
    <row r="118" spans="1:91" ht="20.25" customHeight="1">
      <c r="A118" s="33"/>
      <c r="B118" s="196" t="s">
        <v>161</v>
      </c>
      <c r="C118" s="82"/>
      <c r="D118" s="82"/>
      <c r="E118" s="43"/>
      <c r="F118" s="82"/>
      <c r="G118" s="82"/>
      <c r="H118" s="43"/>
      <c r="I118" s="82"/>
      <c r="J118" s="72" t="s">
        <v>141</v>
      </c>
      <c r="K118" s="43"/>
      <c r="L118" s="195" t="s">
        <v>142</v>
      </c>
      <c r="M118" s="203" t="s">
        <v>183</v>
      </c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  <c r="BT118" s="56"/>
      <c r="BU118" s="56"/>
      <c r="BV118" s="56"/>
      <c r="BW118" s="56"/>
      <c r="BX118" s="56"/>
      <c r="BY118" s="56"/>
      <c r="BZ118" s="56"/>
      <c r="CA118" s="56"/>
      <c r="CB118" s="56"/>
      <c r="CC118" s="56"/>
      <c r="CD118" s="56"/>
      <c r="CE118" s="56"/>
      <c r="CF118" s="56"/>
      <c r="CG118" s="56"/>
      <c r="CH118" s="56"/>
      <c r="CI118" s="56"/>
      <c r="CJ118" s="56"/>
      <c r="CK118" s="56"/>
      <c r="CL118" s="56"/>
      <c r="CM118" s="56"/>
    </row>
    <row r="119" spans="1:91" ht="20.25" customHeight="1">
      <c r="A119" s="30"/>
      <c r="B119" s="197" t="s">
        <v>163</v>
      </c>
      <c r="C119" s="89"/>
      <c r="D119" s="89"/>
      <c r="E119" s="108"/>
      <c r="F119" s="89"/>
      <c r="G119" s="89"/>
      <c r="H119" s="108"/>
      <c r="I119" s="89"/>
      <c r="J119" s="4"/>
      <c r="K119" s="108"/>
      <c r="L119" s="4"/>
      <c r="M119" s="199" t="s">
        <v>162</v>
      </c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  <c r="BE119" s="56"/>
      <c r="BF119" s="56"/>
      <c r="BG119" s="56"/>
      <c r="BH119" s="56"/>
      <c r="BI119" s="56"/>
      <c r="BJ119" s="56"/>
      <c r="BK119" s="56"/>
      <c r="BL119" s="56"/>
      <c r="BM119" s="56"/>
      <c r="BN119" s="56"/>
      <c r="BO119" s="56"/>
      <c r="BP119" s="56"/>
      <c r="BQ119" s="56"/>
      <c r="BR119" s="56"/>
      <c r="BS119" s="56"/>
      <c r="BT119" s="56"/>
      <c r="BU119" s="56"/>
      <c r="BV119" s="56"/>
      <c r="BW119" s="56"/>
      <c r="BX119" s="56"/>
      <c r="BY119" s="56"/>
      <c r="BZ119" s="56"/>
      <c r="CA119" s="56"/>
      <c r="CB119" s="56"/>
      <c r="CC119" s="56"/>
      <c r="CD119" s="56"/>
      <c r="CE119" s="56"/>
      <c r="CF119" s="56"/>
      <c r="CG119" s="56"/>
      <c r="CH119" s="56"/>
      <c r="CI119" s="56"/>
      <c r="CJ119" s="56"/>
      <c r="CK119" s="56"/>
      <c r="CL119" s="56"/>
      <c r="CM119" s="56"/>
    </row>
    <row r="120" spans="1:91" ht="20.25" customHeight="1">
      <c r="A120" s="71"/>
      <c r="B120" s="155"/>
      <c r="C120" s="93"/>
      <c r="D120" s="93"/>
      <c r="E120" s="57"/>
      <c r="F120" s="93"/>
      <c r="G120" s="93"/>
      <c r="H120" s="57"/>
      <c r="I120" s="93"/>
      <c r="J120" s="57"/>
      <c r="K120" s="93"/>
      <c r="L120" s="168"/>
      <c r="M120" s="17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  <c r="BE120" s="56"/>
      <c r="BF120" s="56"/>
      <c r="BG120" s="56"/>
      <c r="BH120" s="56"/>
      <c r="BI120" s="56"/>
      <c r="BJ120" s="56"/>
      <c r="BK120" s="56"/>
      <c r="BL120" s="56"/>
      <c r="BM120" s="56"/>
      <c r="BN120" s="56"/>
      <c r="BO120" s="56"/>
      <c r="BP120" s="56"/>
      <c r="BQ120" s="56"/>
      <c r="BR120" s="56"/>
      <c r="BS120" s="56"/>
      <c r="BT120" s="56"/>
      <c r="BU120" s="56"/>
      <c r="BV120" s="56"/>
      <c r="BW120" s="56"/>
      <c r="BX120" s="56"/>
      <c r="BY120" s="56"/>
      <c r="BZ120" s="56"/>
      <c r="CA120" s="56"/>
      <c r="CB120" s="56"/>
      <c r="CC120" s="56"/>
      <c r="CD120" s="56"/>
      <c r="CE120" s="56"/>
      <c r="CF120" s="56"/>
      <c r="CG120" s="56"/>
      <c r="CH120" s="56"/>
      <c r="CI120" s="56"/>
      <c r="CJ120" s="56"/>
      <c r="CK120" s="56"/>
      <c r="CL120" s="56"/>
      <c r="CM120" s="56"/>
    </row>
    <row r="121" spans="1:91" ht="20.25" customHeight="1">
      <c r="A121" s="71"/>
      <c r="B121" s="198"/>
      <c r="C121" s="93"/>
      <c r="D121" s="93"/>
      <c r="E121" s="57"/>
      <c r="F121" s="93"/>
      <c r="G121" s="93"/>
      <c r="H121" s="57"/>
      <c r="I121" s="93"/>
      <c r="J121" s="57"/>
      <c r="K121" s="93"/>
      <c r="L121" s="168"/>
      <c r="M121" s="17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56"/>
      <c r="BC121" s="56"/>
      <c r="BD121" s="56"/>
      <c r="BE121" s="56"/>
      <c r="BF121" s="56"/>
      <c r="BG121" s="56"/>
      <c r="BH121" s="56"/>
      <c r="BI121" s="56"/>
      <c r="BJ121" s="56"/>
      <c r="BK121" s="56"/>
      <c r="BL121" s="56"/>
      <c r="BM121" s="56"/>
      <c r="BN121" s="56"/>
      <c r="BO121" s="56"/>
      <c r="BP121" s="56"/>
      <c r="BQ121" s="56"/>
      <c r="BR121" s="56"/>
      <c r="BS121" s="56"/>
      <c r="BT121" s="56"/>
      <c r="BU121" s="56"/>
      <c r="BV121" s="56"/>
      <c r="BW121" s="56"/>
      <c r="BX121" s="56"/>
      <c r="BY121" s="56"/>
      <c r="BZ121" s="56"/>
      <c r="CA121" s="56"/>
      <c r="CB121" s="56"/>
      <c r="CC121" s="56"/>
      <c r="CD121" s="56"/>
      <c r="CE121" s="56"/>
      <c r="CF121" s="56"/>
      <c r="CG121" s="56"/>
      <c r="CH121" s="56"/>
      <c r="CI121" s="56"/>
      <c r="CJ121" s="56"/>
      <c r="CK121" s="56"/>
      <c r="CL121" s="56"/>
      <c r="CM121" s="56"/>
    </row>
    <row r="122" spans="1:91" ht="20.25" customHeight="1">
      <c r="A122" s="71"/>
      <c r="B122" s="155"/>
      <c r="C122" s="93"/>
      <c r="D122" s="93"/>
      <c r="E122" s="57"/>
      <c r="F122" s="93"/>
      <c r="G122" s="93"/>
      <c r="H122" s="57"/>
      <c r="I122" s="93"/>
      <c r="J122" s="156"/>
      <c r="K122" s="93"/>
      <c r="L122" s="157"/>
      <c r="M122" s="176">
        <v>34</v>
      </c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  <c r="BD122" s="56"/>
      <c r="BE122" s="56"/>
      <c r="BF122" s="56"/>
      <c r="BG122" s="56"/>
      <c r="BH122" s="56"/>
      <c r="BI122" s="56"/>
      <c r="BJ122" s="56"/>
      <c r="BK122" s="56"/>
      <c r="BL122" s="56"/>
      <c r="BM122" s="56"/>
      <c r="BN122" s="56"/>
      <c r="BO122" s="56"/>
      <c r="BP122" s="56"/>
      <c r="BQ122" s="56"/>
      <c r="BR122" s="56"/>
      <c r="BS122" s="56"/>
      <c r="BT122" s="56"/>
      <c r="BU122" s="56"/>
      <c r="BV122" s="56"/>
      <c r="BW122" s="56"/>
      <c r="BX122" s="56"/>
      <c r="BY122" s="56"/>
      <c r="BZ122" s="56"/>
      <c r="CA122" s="56"/>
      <c r="CB122" s="56"/>
      <c r="CC122" s="56"/>
      <c r="CD122" s="56"/>
      <c r="CE122" s="56"/>
      <c r="CF122" s="56"/>
      <c r="CG122" s="56"/>
      <c r="CH122" s="56"/>
      <c r="CI122" s="56"/>
      <c r="CJ122" s="56"/>
      <c r="CK122" s="56"/>
      <c r="CL122" s="56"/>
      <c r="CM122" s="56"/>
    </row>
    <row r="123" spans="1:91" ht="20.25" customHeight="1">
      <c r="A123" s="31"/>
      <c r="B123" s="31"/>
      <c r="C123" s="31"/>
      <c r="D123" s="210" t="s">
        <v>3</v>
      </c>
      <c r="E123" s="211"/>
      <c r="F123" s="212"/>
      <c r="G123" s="210" t="s">
        <v>4</v>
      </c>
      <c r="H123" s="211"/>
      <c r="I123" s="212"/>
      <c r="J123" s="216" t="s">
        <v>5</v>
      </c>
      <c r="K123" s="217"/>
      <c r="L123" s="217"/>
      <c r="M123" s="170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  <c r="BM123" s="56"/>
      <c r="BN123" s="56"/>
      <c r="BO123" s="56"/>
      <c r="BP123" s="56"/>
      <c r="BQ123" s="56"/>
      <c r="BR123" s="56"/>
      <c r="BS123" s="56"/>
      <c r="BT123" s="56"/>
      <c r="BU123" s="56"/>
      <c r="BV123" s="56"/>
      <c r="BW123" s="56"/>
      <c r="BX123" s="56"/>
      <c r="BY123" s="56"/>
      <c r="BZ123" s="56"/>
      <c r="CA123" s="56"/>
      <c r="CB123" s="56"/>
      <c r="CC123" s="56"/>
      <c r="CD123" s="56"/>
      <c r="CE123" s="56"/>
      <c r="CF123" s="56"/>
      <c r="CG123" s="56"/>
      <c r="CH123" s="56"/>
      <c r="CI123" s="56"/>
      <c r="CJ123" s="56"/>
      <c r="CK123" s="56"/>
      <c r="CL123" s="56"/>
      <c r="CM123" s="56"/>
    </row>
    <row r="124" spans="1:91" ht="20.25" customHeight="1">
      <c r="A124" s="43" t="s">
        <v>0</v>
      </c>
      <c r="B124" s="43" t="s">
        <v>1</v>
      </c>
      <c r="C124" s="17" t="s">
        <v>2</v>
      </c>
      <c r="D124" s="213"/>
      <c r="E124" s="214"/>
      <c r="F124" s="215"/>
      <c r="G124" s="213"/>
      <c r="H124" s="214"/>
      <c r="I124" s="215"/>
      <c r="J124" s="31" t="s">
        <v>5</v>
      </c>
      <c r="K124" s="1" t="s">
        <v>28</v>
      </c>
      <c r="L124" s="2" t="s">
        <v>29</v>
      </c>
      <c r="M124" s="43" t="s">
        <v>6</v>
      </c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56"/>
      <c r="BC124" s="56"/>
      <c r="BD124" s="56"/>
      <c r="BE124" s="56"/>
      <c r="BF124" s="56"/>
      <c r="BG124" s="56"/>
      <c r="BH124" s="56"/>
      <c r="BI124" s="56"/>
      <c r="BJ124" s="56"/>
      <c r="BK124" s="56"/>
      <c r="BL124" s="56"/>
      <c r="BM124" s="56"/>
      <c r="BN124" s="56"/>
      <c r="BO124" s="56"/>
      <c r="BP124" s="56"/>
      <c r="BQ124" s="56"/>
      <c r="BR124" s="56"/>
      <c r="BS124" s="56"/>
      <c r="BT124" s="56"/>
      <c r="BU124" s="56"/>
      <c r="BV124" s="56"/>
      <c r="BW124" s="56"/>
      <c r="BX124" s="56"/>
      <c r="BY124" s="56"/>
      <c r="BZ124" s="56"/>
      <c r="CA124" s="56"/>
      <c r="CB124" s="56"/>
      <c r="CC124" s="56"/>
      <c r="CD124" s="56"/>
      <c r="CE124" s="56"/>
      <c r="CF124" s="56"/>
      <c r="CG124" s="56"/>
      <c r="CH124" s="56"/>
      <c r="CI124" s="56"/>
      <c r="CJ124" s="56"/>
      <c r="CK124" s="56"/>
      <c r="CL124" s="56"/>
      <c r="CM124" s="56"/>
    </row>
    <row r="125" spans="1:91" ht="20.25" customHeight="1">
      <c r="A125" s="18"/>
      <c r="B125" s="18"/>
      <c r="C125" s="18"/>
      <c r="D125" s="21" t="s">
        <v>7</v>
      </c>
      <c r="E125" s="109" t="s">
        <v>8</v>
      </c>
      <c r="F125" s="20" t="s">
        <v>9</v>
      </c>
      <c r="G125" s="21" t="s">
        <v>7</v>
      </c>
      <c r="H125" s="109" t="s">
        <v>8</v>
      </c>
      <c r="I125" s="22" t="s">
        <v>9</v>
      </c>
      <c r="J125" s="108"/>
      <c r="K125" s="113" t="s">
        <v>8</v>
      </c>
      <c r="L125" s="24" t="s">
        <v>30</v>
      </c>
      <c r="M125" s="134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  <c r="BC125" s="56"/>
      <c r="BD125" s="56"/>
      <c r="BE125" s="56"/>
      <c r="BF125" s="56"/>
      <c r="BG125" s="56"/>
      <c r="BH125" s="56"/>
      <c r="BI125" s="56"/>
      <c r="BJ125" s="56"/>
      <c r="BK125" s="56"/>
      <c r="BL125" s="56"/>
      <c r="BM125" s="56"/>
      <c r="BN125" s="56"/>
      <c r="BO125" s="56"/>
      <c r="BP125" s="56"/>
      <c r="BQ125" s="56"/>
      <c r="BR125" s="56"/>
      <c r="BS125" s="56"/>
      <c r="BT125" s="56"/>
      <c r="BU125" s="56"/>
      <c r="BV125" s="56"/>
      <c r="BW125" s="56"/>
      <c r="BX125" s="56"/>
      <c r="BY125" s="56"/>
      <c r="BZ125" s="56"/>
      <c r="CA125" s="56"/>
      <c r="CB125" s="56"/>
      <c r="CC125" s="56"/>
      <c r="CD125" s="56"/>
      <c r="CE125" s="56"/>
      <c r="CF125" s="56"/>
      <c r="CG125" s="56"/>
      <c r="CH125" s="56"/>
      <c r="CI125" s="56"/>
      <c r="CJ125" s="56"/>
      <c r="CK125" s="56"/>
      <c r="CL125" s="56"/>
      <c r="CM125" s="56"/>
    </row>
    <row r="126" spans="1:91" ht="20.25" customHeight="1">
      <c r="A126" s="218" t="s">
        <v>102</v>
      </c>
      <c r="B126" s="219"/>
      <c r="C126" s="219"/>
      <c r="D126" s="219"/>
      <c r="E126" s="163"/>
      <c r="F126" s="90"/>
      <c r="G126" s="164"/>
      <c r="H126" s="90"/>
      <c r="I126" s="90"/>
      <c r="J126" s="90"/>
      <c r="K126" s="37"/>
      <c r="L126" s="117"/>
      <c r="M126" s="172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  <c r="AU126" s="56"/>
      <c r="AV126" s="56"/>
      <c r="AW126" s="56"/>
      <c r="AX126" s="56"/>
      <c r="AY126" s="56"/>
      <c r="AZ126" s="56"/>
      <c r="BA126" s="56"/>
      <c r="BB126" s="56"/>
      <c r="BC126" s="56"/>
      <c r="BD126" s="56"/>
      <c r="BE126" s="56"/>
      <c r="BF126" s="56"/>
      <c r="BG126" s="56"/>
      <c r="BH126" s="56"/>
      <c r="BI126" s="56"/>
      <c r="BJ126" s="56"/>
      <c r="BK126" s="56"/>
      <c r="BL126" s="56"/>
      <c r="BM126" s="56"/>
      <c r="BN126" s="56"/>
      <c r="BO126" s="56"/>
      <c r="BP126" s="56"/>
      <c r="BQ126" s="56"/>
      <c r="BR126" s="56"/>
      <c r="BS126" s="56"/>
      <c r="BT126" s="56"/>
      <c r="BU126" s="56"/>
      <c r="BV126" s="56"/>
      <c r="BW126" s="56"/>
      <c r="BX126" s="56"/>
      <c r="BY126" s="56"/>
      <c r="BZ126" s="56"/>
      <c r="CA126" s="56"/>
      <c r="CB126" s="56"/>
      <c r="CC126" s="56"/>
      <c r="CD126" s="56"/>
      <c r="CE126" s="56"/>
      <c r="CF126" s="56"/>
      <c r="CG126" s="56"/>
      <c r="CH126" s="56"/>
      <c r="CI126" s="56"/>
      <c r="CJ126" s="56"/>
      <c r="CK126" s="56"/>
      <c r="CL126" s="56"/>
      <c r="CM126" s="56"/>
    </row>
    <row r="127" spans="1:91" ht="20.25" customHeight="1">
      <c r="A127" s="16">
        <v>42</v>
      </c>
      <c r="B127" s="91" t="s">
        <v>43</v>
      </c>
      <c r="C127" s="61" t="s">
        <v>11</v>
      </c>
      <c r="D127" s="92" t="s">
        <v>122</v>
      </c>
      <c r="E127" s="159" t="s">
        <v>45</v>
      </c>
      <c r="F127" s="82" t="s">
        <v>93</v>
      </c>
      <c r="G127" s="92" t="s">
        <v>122</v>
      </c>
      <c r="H127" s="93" t="s">
        <v>45</v>
      </c>
      <c r="I127" s="82" t="s">
        <v>93</v>
      </c>
      <c r="J127" s="133">
        <f>29680*12</f>
        <v>356160</v>
      </c>
      <c r="K127" s="27">
        <f>3500*12</f>
        <v>42000</v>
      </c>
      <c r="L127" s="14" t="s">
        <v>13</v>
      </c>
      <c r="M127" s="180">
        <f>J127+K127</f>
        <v>398160</v>
      </c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  <c r="BA127" s="56"/>
      <c r="BB127" s="56"/>
      <c r="BC127" s="56"/>
      <c r="BD127" s="56"/>
      <c r="BE127" s="56"/>
      <c r="BF127" s="56"/>
      <c r="BG127" s="56"/>
      <c r="BH127" s="56"/>
      <c r="BI127" s="56"/>
      <c r="BJ127" s="56"/>
      <c r="BK127" s="56"/>
      <c r="BL127" s="56"/>
      <c r="BM127" s="56"/>
      <c r="BN127" s="56"/>
      <c r="BO127" s="56"/>
      <c r="BP127" s="56"/>
      <c r="BQ127" s="56"/>
      <c r="BR127" s="56"/>
      <c r="BS127" s="56"/>
      <c r="BT127" s="56"/>
      <c r="BU127" s="56"/>
      <c r="BV127" s="56"/>
      <c r="BW127" s="56"/>
      <c r="BX127" s="56"/>
      <c r="BY127" s="56"/>
      <c r="BZ127" s="56"/>
      <c r="CA127" s="56"/>
      <c r="CB127" s="56"/>
      <c r="CC127" s="56"/>
      <c r="CD127" s="56"/>
      <c r="CE127" s="56"/>
      <c r="CF127" s="56"/>
      <c r="CG127" s="56"/>
      <c r="CH127" s="56"/>
      <c r="CI127" s="56"/>
      <c r="CJ127" s="56"/>
      <c r="CK127" s="56"/>
      <c r="CL127" s="56"/>
      <c r="CM127" s="56"/>
    </row>
    <row r="128" spans="1:91" ht="20.25" customHeight="1">
      <c r="A128" s="16"/>
      <c r="B128" s="91"/>
      <c r="C128" s="61"/>
      <c r="D128" s="94"/>
      <c r="E128" s="93" t="s">
        <v>98</v>
      </c>
      <c r="F128" s="82"/>
      <c r="G128" s="94"/>
      <c r="H128" s="93" t="s">
        <v>98</v>
      </c>
      <c r="I128" s="82"/>
      <c r="J128" s="72" t="s">
        <v>137</v>
      </c>
      <c r="K128" s="72" t="s">
        <v>140</v>
      </c>
      <c r="L128" s="33"/>
      <c r="M128" s="171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6"/>
      <c r="BV128" s="56"/>
      <c r="BW128" s="56"/>
      <c r="BX128" s="56"/>
      <c r="BY128" s="56"/>
      <c r="BZ128" s="56"/>
      <c r="CA128" s="56"/>
      <c r="CB128" s="56"/>
      <c r="CC128" s="56"/>
      <c r="CD128" s="56"/>
      <c r="CE128" s="56"/>
      <c r="CF128" s="56"/>
      <c r="CG128" s="56"/>
      <c r="CH128" s="56"/>
      <c r="CI128" s="56"/>
      <c r="CJ128" s="56"/>
      <c r="CK128" s="56"/>
      <c r="CL128" s="56"/>
      <c r="CM128" s="56"/>
    </row>
    <row r="129" spans="1:91" ht="20.25" customHeight="1">
      <c r="A129" s="4"/>
      <c r="B129" s="75"/>
      <c r="C129" s="75"/>
      <c r="D129" s="75"/>
      <c r="E129" s="95" t="s">
        <v>94</v>
      </c>
      <c r="F129" s="4"/>
      <c r="G129" s="75"/>
      <c r="H129" s="95" t="s">
        <v>94</v>
      </c>
      <c r="I129" s="4"/>
      <c r="J129" s="45"/>
      <c r="K129" s="96"/>
      <c r="L129" s="30"/>
      <c r="M129" s="134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/>
      <c r="BT129" s="56"/>
      <c r="BU129" s="56"/>
      <c r="BV129" s="56"/>
      <c r="BW129" s="56"/>
      <c r="BX129" s="56"/>
      <c r="BY129" s="56"/>
      <c r="BZ129" s="56"/>
      <c r="CA129" s="56"/>
      <c r="CB129" s="56"/>
      <c r="CC129" s="56"/>
      <c r="CD129" s="56"/>
      <c r="CE129" s="56"/>
      <c r="CF129" s="56"/>
      <c r="CG129" s="56"/>
      <c r="CH129" s="56"/>
      <c r="CI129" s="56"/>
      <c r="CJ129" s="56"/>
      <c r="CK129" s="56"/>
      <c r="CL129" s="56"/>
      <c r="CM129" s="56"/>
    </row>
    <row r="130" spans="1:91" ht="20.25" customHeight="1">
      <c r="A130" s="31">
        <v>43</v>
      </c>
      <c r="B130" s="39" t="s">
        <v>46</v>
      </c>
      <c r="C130" s="61" t="s">
        <v>11</v>
      </c>
      <c r="D130" s="40" t="s">
        <v>123</v>
      </c>
      <c r="E130" s="31" t="s">
        <v>44</v>
      </c>
      <c r="F130" s="31" t="s">
        <v>95</v>
      </c>
      <c r="G130" s="40" t="s">
        <v>123</v>
      </c>
      <c r="H130" s="31" t="s">
        <v>44</v>
      </c>
      <c r="I130" s="31" t="s">
        <v>95</v>
      </c>
      <c r="J130" s="158">
        <f>26980*12</f>
        <v>323760</v>
      </c>
      <c r="K130" s="31" t="s">
        <v>13</v>
      </c>
      <c r="L130" s="31" t="s">
        <v>13</v>
      </c>
      <c r="M130" s="181">
        <f>J130</f>
        <v>323760</v>
      </c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  <c r="BR130" s="56"/>
      <c r="BS130" s="56"/>
      <c r="BT130" s="56"/>
      <c r="BU130" s="56"/>
      <c r="BV130" s="56"/>
      <c r="BW130" s="56"/>
      <c r="BX130" s="56"/>
      <c r="BY130" s="56"/>
      <c r="BZ130" s="56"/>
      <c r="CA130" s="56"/>
      <c r="CB130" s="56"/>
      <c r="CC130" s="56"/>
      <c r="CD130" s="56"/>
      <c r="CE130" s="56"/>
      <c r="CF130" s="56"/>
      <c r="CG130" s="56"/>
      <c r="CH130" s="56"/>
      <c r="CI130" s="56"/>
      <c r="CJ130" s="56"/>
      <c r="CK130" s="56"/>
      <c r="CL130" s="56"/>
      <c r="CM130" s="56"/>
    </row>
    <row r="131" spans="1:91" ht="20.25" customHeight="1">
      <c r="A131" s="4"/>
      <c r="B131" s="4"/>
      <c r="C131" s="4"/>
      <c r="D131" s="4"/>
      <c r="E131" s="4"/>
      <c r="F131" s="4"/>
      <c r="G131" s="4"/>
      <c r="H131" s="4"/>
      <c r="I131" s="4"/>
      <c r="J131" s="51" t="s">
        <v>168</v>
      </c>
      <c r="K131" s="4"/>
      <c r="L131" s="4"/>
      <c r="M131" s="134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  <c r="BF131" s="56"/>
      <c r="BG131" s="56"/>
      <c r="BH131" s="56"/>
      <c r="BI131" s="56"/>
      <c r="BJ131" s="56"/>
      <c r="BK131" s="56"/>
      <c r="BL131" s="56"/>
      <c r="BM131" s="56"/>
      <c r="BN131" s="56"/>
      <c r="BO131" s="56"/>
      <c r="BP131" s="56"/>
      <c r="BQ131" s="56"/>
      <c r="BR131" s="56"/>
      <c r="BS131" s="56"/>
      <c r="BT131" s="56"/>
      <c r="BU131" s="56"/>
      <c r="BV131" s="56"/>
      <c r="BW131" s="56"/>
      <c r="BX131" s="56"/>
      <c r="BY131" s="56"/>
      <c r="BZ131" s="56"/>
      <c r="CA131" s="56"/>
      <c r="CB131" s="56"/>
      <c r="CC131" s="56"/>
      <c r="CD131" s="56"/>
      <c r="CE131" s="56"/>
      <c r="CF131" s="56"/>
      <c r="CG131" s="56"/>
      <c r="CH131" s="56"/>
      <c r="CI131" s="56"/>
      <c r="CJ131" s="56"/>
      <c r="CK131" s="56"/>
      <c r="CL131" s="56"/>
      <c r="CM131" s="56"/>
    </row>
    <row r="132" spans="1:91" ht="20.25" customHeight="1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174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  <c r="BV132" s="56"/>
      <c r="BW132" s="56"/>
      <c r="BX132" s="56"/>
      <c r="BY132" s="56"/>
      <c r="BZ132" s="56"/>
      <c r="CA132" s="56"/>
      <c r="CB132" s="56"/>
      <c r="CC132" s="56"/>
      <c r="CD132" s="56"/>
      <c r="CE132" s="56"/>
      <c r="CF132" s="56"/>
      <c r="CG132" s="56"/>
      <c r="CH132" s="56"/>
      <c r="CI132" s="56"/>
      <c r="CJ132" s="56"/>
      <c r="CK132" s="56"/>
      <c r="CL132" s="56"/>
      <c r="CM132" s="56"/>
    </row>
    <row r="133" spans="1:91" ht="20.25" customHeight="1">
      <c r="A133" s="48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174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56"/>
      <c r="AZ133" s="56"/>
      <c r="BA133" s="56"/>
      <c r="BB133" s="56"/>
      <c r="BC133" s="56"/>
      <c r="BD133" s="56"/>
      <c r="BE133" s="56"/>
      <c r="BF133" s="56"/>
      <c r="BG133" s="56"/>
      <c r="BH133" s="56"/>
      <c r="BI133" s="56"/>
      <c r="BJ133" s="56"/>
      <c r="BK133" s="56"/>
      <c r="BL133" s="56"/>
      <c r="BM133" s="56"/>
      <c r="BN133" s="56"/>
      <c r="BO133" s="56"/>
      <c r="BP133" s="56"/>
      <c r="BQ133" s="56"/>
      <c r="BR133" s="56"/>
      <c r="BS133" s="56"/>
      <c r="BT133" s="56"/>
      <c r="BU133" s="56"/>
      <c r="BV133" s="56"/>
      <c r="BW133" s="56"/>
      <c r="BX133" s="56"/>
      <c r="BY133" s="56"/>
      <c r="BZ133" s="56"/>
      <c r="CA133" s="56"/>
      <c r="CB133" s="56"/>
      <c r="CC133" s="56"/>
      <c r="CD133" s="56"/>
      <c r="CE133" s="56"/>
      <c r="CF133" s="56"/>
      <c r="CG133" s="56"/>
      <c r="CH133" s="56"/>
      <c r="CI133" s="56"/>
      <c r="CJ133" s="56"/>
      <c r="CK133" s="56"/>
      <c r="CL133" s="56"/>
      <c r="CM133" s="56"/>
    </row>
    <row r="134" spans="1:13" ht="20.25" customHeight="1">
      <c r="A134" s="48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174"/>
    </row>
    <row r="135" spans="1:13" ht="20.25" customHeight="1">
      <c r="A135" s="48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174"/>
    </row>
    <row r="136" spans="1:13" ht="20.25" customHeight="1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174"/>
    </row>
    <row r="137" spans="1:13" ht="20.25" customHeight="1">
      <c r="A137" s="57"/>
      <c r="B137" s="57"/>
      <c r="C137" s="57"/>
      <c r="D137" s="59"/>
      <c r="E137" s="57"/>
      <c r="F137" s="57"/>
      <c r="G137" s="59"/>
      <c r="H137" s="57"/>
      <c r="I137" s="57"/>
      <c r="J137" s="57"/>
      <c r="K137" s="71"/>
      <c r="L137" s="56"/>
      <c r="M137" s="176"/>
    </row>
    <row r="138" spans="1:13" ht="20.25" customHeight="1">
      <c r="A138" s="236" t="s">
        <v>181</v>
      </c>
      <c r="B138" s="236"/>
      <c r="C138" s="236"/>
      <c r="D138" s="236"/>
      <c r="E138" s="236"/>
      <c r="F138" s="236"/>
      <c r="G138" s="236"/>
      <c r="H138" s="236"/>
      <c r="I138" s="236"/>
      <c r="J138" s="236"/>
      <c r="K138" s="236"/>
      <c r="L138" s="236"/>
      <c r="M138" s="236"/>
    </row>
    <row r="139" spans="1:13" ht="20.25" customHeight="1">
      <c r="A139" s="237" t="s">
        <v>155</v>
      </c>
      <c r="B139" s="237"/>
      <c r="C139" s="237"/>
      <c r="D139" s="237"/>
      <c r="E139" s="237"/>
      <c r="F139" s="237"/>
      <c r="G139" s="237"/>
      <c r="H139" s="237"/>
      <c r="I139" s="237"/>
      <c r="J139" s="237"/>
      <c r="K139" s="237"/>
      <c r="L139" s="237"/>
      <c r="M139" s="237"/>
    </row>
    <row r="140" spans="1:13" ht="20.25" customHeight="1">
      <c r="A140" s="236" t="s">
        <v>156</v>
      </c>
      <c r="B140" s="236"/>
      <c r="C140" s="236"/>
      <c r="D140" s="236"/>
      <c r="E140" s="236"/>
      <c r="F140" s="236"/>
      <c r="G140" s="236"/>
      <c r="H140" s="236"/>
      <c r="I140" s="236"/>
      <c r="J140" s="236"/>
      <c r="K140" s="236"/>
      <c r="L140" s="236"/>
      <c r="M140" s="236"/>
    </row>
    <row r="141" spans="1:13" ht="20.25" customHeight="1">
      <c r="A141" s="56"/>
      <c r="B141" s="58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176"/>
    </row>
    <row r="142" spans="1:13" ht="20.25" customHeight="1">
      <c r="A142" s="56"/>
      <c r="B142" s="58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176"/>
    </row>
    <row r="143" spans="1:13" ht="20.25" customHeight="1">
      <c r="A143" s="56"/>
      <c r="B143" s="58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176"/>
    </row>
    <row r="144" spans="1:13" ht="20.25" customHeight="1">
      <c r="A144" s="56"/>
      <c r="B144" s="99"/>
      <c r="C144" s="56"/>
      <c r="D144" s="56"/>
      <c r="E144" s="56"/>
      <c r="F144" s="56"/>
      <c r="G144" s="56"/>
      <c r="H144" s="56"/>
      <c r="I144" s="56"/>
      <c r="J144" s="56"/>
      <c r="K144" s="56" t="s">
        <v>182</v>
      </c>
      <c r="L144" s="56"/>
      <c r="M144" s="176"/>
    </row>
    <row r="145" spans="1:13" ht="20.25" customHeight="1">
      <c r="A145" s="56"/>
      <c r="B145" s="58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176"/>
    </row>
    <row r="146" spans="1:13" ht="15.75">
      <c r="A146" s="56"/>
      <c r="B146" s="100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176"/>
    </row>
    <row r="147" spans="1:13" ht="15.75">
      <c r="A147" s="56"/>
      <c r="B147" s="100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176"/>
    </row>
    <row r="148" spans="1:13" ht="15.75">
      <c r="A148" s="56"/>
      <c r="B148" s="100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176"/>
    </row>
    <row r="149" spans="1:13" ht="15.75">
      <c r="A149" s="56"/>
      <c r="B149" s="100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176"/>
    </row>
    <row r="150" spans="1:13" ht="15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176"/>
    </row>
    <row r="151" spans="1:13" ht="15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176"/>
    </row>
    <row r="152" spans="1:13" ht="15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176"/>
    </row>
    <row r="153" spans="1:13" ht="15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176"/>
    </row>
  </sheetData>
  <sheetProtection/>
  <mergeCells count="32">
    <mergeCell ref="A138:M138"/>
    <mergeCell ref="A139:M139"/>
    <mergeCell ref="A140:M140"/>
    <mergeCell ref="G50:I51"/>
    <mergeCell ref="J50:L50"/>
    <mergeCell ref="A126:D126"/>
    <mergeCell ref="A111:D111"/>
    <mergeCell ref="A84:D84"/>
    <mergeCell ref="A2:M2"/>
    <mergeCell ref="A3:M3"/>
    <mergeCell ref="D27:F28"/>
    <mergeCell ref="G27:I28"/>
    <mergeCell ref="J27:L27"/>
    <mergeCell ref="D4:F5"/>
    <mergeCell ref="G4:I5"/>
    <mergeCell ref="A11:C11"/>
    <mergeCell ref="J4:L4"/>
    <mergeCell ref="A36:C36"/>
    <mergeCell ref="D50:F51"/>
    <mergeCell ref="G123:I124"/>
    <mergeCell ref="J123:L123"/>
    <mergeCell ref="A61:C61"/>
    <mergeCell ref="A101:C101"/>
    <mergeCell ref="A78:C78"/>
    <mergeCell ref="D73:F74"/>
    <mergeCell ref="D123:F124"/>
    <mergeCell ref="G73:I74"/>
    <mergeCell ref="J73:L73"/>
    <mergeCell ref="D98:F99"/>
    <mergeCell ref="G98:I99"/>
    <mergeCell ref="J98:L98"/>
    <mergeCell ref="A91:D91"/>
  </mergeCells>
  <printOptions/>
  <pageMargins left="0.7086614173228347" right="0.5118110236220472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KKD Windows Se7en V1</dc:creator>
  <cp:keywords/>
  <dc:description/>
  <cp:lastModifiedBy>gerayuth</cp:lastModifiedBy>
  <cp:lastPrinted>2019-12-09T03:13:27Z</cp:lastPrinted>
  <dcterms:created xsi:type="dcterms:W3CDTF">2014-08-28T07:13:22Z</dcterms:created>
  <dcterms:modified xsi:type="dcterms:W3CDTF">2020-03-29T12:23:59Z</dcterms:modified>
  <cp:category/>
  <cp:version/>
  <cp:contentType/>
  <cp:contentStatus/>
</cp:coreProperties>
</file>