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1355" windowHeight="7605" tabRatio="944" firstSheet="8" activeTab="8"/>
  </bookViews>
  <sheets>
    <sheet name="ปก" sheetId="1" r:id="rId1"/>
    <sheet name="สารบัญ (ร่าง)" sheetId="2" r:id="rId2"/>
    <sheet name="สารบัญ" sheetId="3" r:id="rId3"/>
    <sheet name="ส่วนที่ 1" sheetId="4" r:id="rId4"/>
    <sheet name="คำแถลงงบประมาณ" sheetId="5" r:id="rId5"/>
    <sheet name="คำแถลงงบประมาณรายรับ (ตาราง)" sheetId="6" r:id="rId6"/>
    <sheet name="ส่วนที่ 2" sheetId="7" r:id="rId7"/>
    <sheet name="บันทึกหลักการ" sheetId="8" r:id="rId8"/>
    <sheet name="รายจ่ายตามหน่วยงาน" sheetId="9" r:id="rId9"/>
    <sheet name="ตราข้อบัญญัติ" sheetId="10" r:id="rId10"/>
    <sheet name="ประมาณการรายรับ" sheetId="11" r:id="rId11"/>
    <sheet name="ด้านงบกลาง" sheetId="12" r:id="rId12"/>
    <sheet name="ด้านบริหารงานทั่วไป)" sheetId="13" r:id="rId13"/>
    <sheet name="ด้านบริการชุมชนและสังคม" sheetId="14" r:id="rId14"/>
    <sheet name="ด้านการเศรษฐกิจ" sheetId="15" r:id="rId15"/>
    <sheet name="คชจ.40%" sheetId="16" r:id="rId16"/>
  </sheets>
  <definedNames>
    <definedName name="_xlnm.Print_Area" localSheetId="7">'บันทึกหลักการ'!$A$2:$D$29</definedName>
  </definedNames>
  <calcPr fullCalcOnLoad="1"/>
</workbook>
</file>

<file path=xl/sharedStrings.xml><?xml version="1.0" encoding="utf-8"?>
<sst xmlns="http://schemas.openxmlformats.org/spreadsheetml/2006/main" count="3181" uniqueCount="1255">
  <si>
    <t>ต้องดูรายรับเด้อที่ตั้งไว้ด้วย</t>
  </si>
  <si>
    <t>หน้า  40</t>
  </si>
  <si>
    <t>เพื่อจ่ายเป็นเงินช่วยเหลือค่าเช่าบ้านแก่พนักงานส่วนตำบลและผู้มีสิทธิเบิกได้ตามระเบียบ</t>
  </si>
  <si>
    <t>งานกำจัดขยะมูลฝอยและสิ่งปฏิกูล</t>
  </si>
  <si>
    <t>เพื่อจ่ายเป็นเงินค่าครองชีพชั่วคราวให้พนักงานจ้าง ตำแหน่งคนงานประจำเครื่องสูบน้ำ</t>
  </si>
  <si>
    <t xml:space="preserve">  อุดหนุนกิจการส่งเสริมการศึกษาให้แก่โรงเรียนบ้านโนนสวรรค์</t>
  </si>
  <si>
    <t xml:space="preserve">  อุดหนุนกิจการส่งเสริมการศึกษาให้แก่โรงเรียนบ้านหัวคู</t>
  </si>
  <si>
    <t>หน้า 35</t>
  </si>
  <si>
    <t>หน้า 39</t>
  </si>
  <si>
    <t>หน้า 17</t>
  </si>
  <si>
    <t>หน้า 19</t>
  </si>
  <si>
    <t>หน้า 16</t>
  </si>
  <si>
    <t>ทั้งหมด</t>
  </si>
  <si>
    <t xml:space="preserve">  ค่าไฟฟ้า</t>
  </si>
  <si>
    <t xml:space="preserve">   เงินเดือนพนักงาน</t>
  </si>
  <si>
    <t xml:space="preserve">  เงินเดือนพนักงาน</t>
  </si>
  <si>
    <t xml:space="preserve">  เงินเพิ่มต่างๆของพนักงานจ้าง</t>
  </si>
  <si>
    <t>โอเค</t>
  </si>
  <si>
    <r>
      <t xml:space="preserve">ด้านบริหารทั่วไป </t>
    </r>
    <r>
      <rPr>
        <b/>
        <sz val="18"/>
        <rFont val="BrowalliaUPC"/>
        <family val="2"/>
      </rPr>
      <t>(00100)</t>
    </r>
  </si>
  <si>
    <t>ของสภาองค์การบริหารส่วนตำบลบึงเกลือ และโดยอนุมัติของนายอำเภอเสลภูมิ ดังต่อไปนี้</t>
  </si>
  <si>
    <t>เพื่อเป็นค่าใช้จ่ายในการดำเนินงานตามโครงการอาหารกลางวันสำหรับเด็กเล็ก เด็กอนุบาล และ</t>
  </si>
  <si>
    <t>เพื่อจ่ายเป็นเงินสมทบกองทุนเลี้ยงชีพสำหรับลูกจ้างประจำของส่วนราชการ</t>
  </si>
  <si>
    <t>ซึ่งจดทะเบียนแล้ว</t>
  </si>
  <si>
    <t xml:space="preserve">  ภาษีสรรพสามิต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</si>
  <si>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</si>
  <si>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</si>
  <si>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</si>
  <si>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 xml:space="preserve">   เงินอุดหนุนทั่วไป สำหรับดำเนินการตามอำนาจหน้าที่และภารกิจถ่ายโอน</t>
  </si>
  <si>
    <t xml:space="preserve">   เลือกทำ</t>
  </si>
  <si>
    <t xml:space="preserve">   ภาษีป้าย</t>
  </si>
  <si>
    <t>เป็นเงิน</t>
  </si>
  <si>
    <t>ด้านการเศรษฐกิจ  00300</t>
  </si>
  <si>
    <t>เพื่อจ่ายเป็นค่าตอบแทนผู้ปฏิบัติราชการอันเป็นประโยชน์แก่ อบต.</t>
  </si>
  <si>
    <t>เพื่อจ่ายเป็นค่าตอบแทนช่างควบคุมเครื่องสูบน้ำทำนาปรังทดแทนการ</t>
  </si>
  <si>
    <t>เพื่อจ่ายเป็นค่าไฟฟ้าของสำนักงาน อบต.</t>
  </si>
  <si>
    <t xml:space="preserve">   ค่าบำรุงรักษาและซ่อมแซม</t>
  </si>
  <si>
    <t>รายได้</t>
  </si>
  <si>
    <t>รัฐบาล</t>
  </si>
  <si>
    <t>.</t>
  </si>
  <si>
    <t>เพื่อจ่ายเป็นเงินสมทบกองทุนหลักประกันสุขภาพ อบต.บึงเกลือ</t>
  </si>
  <si>
    <t xml:space="preserve">   นายกองค์การบริหารส่วนตำบลบึงเกลือ</t>
  </si>
  <si>
    <t>เพื่อจ่ายเป็นค่าจัดงานโครงการ 5 ส.</t>
  </si>
  <si>
    <t>3. แผนงานการพาณิชย์</t>
  </si>
  <si>
    <t>ค่าบำรุงรักษาและซ่อมแซม</t>
  </si>
  <si>
    <t>วัสดุไฟฟ้าและวิทยุ</t>
  </si>
  <si>
    <t>ค่าสาธารณูปโภค</t>
  </si>
  <si>
    <t>ค่าไฟฟ้า</t>
  </si>
  <si>
    <t>ประมาณการรายรับรวมทั้งสิ้น</t>
  </si>
  <si>
    <t>แยกเป็น</t>
  </si>
  <si>
    <t>หมวดภาษีอากร</t>
  </si>
  <si>
    <t>ตั้งไว้</t>
  </si>
  <si>
    <t>หมวดค่าธรรมเนียม ค่าปรับ และใบอนุญาต</t>
  </si>
  <si>
    <t>หมวดรายได้จากทรัพย์สิน</t>
  </si>
  <si>
    <t xml:space="preserve">  ดอกเบี้ย</t>
  </si>
  <si>
    <t>หมวดรายได้จากสาธารณูปโภคและการพาณิชย์</t>
  </si>
  <si>
    <t>หมวดรายได้เบ็ดเตล็ด</t>
  </si>
  <si>
    <t xml:space="preserve">  รายได้เบ็ดเตล็ดอื่นๆ</t>
  </si>
  <si>
    <t>หมวดรายได้จากการลงทุน</t>
  </si>
  <si>
    <t xml:space="preserve">  ค่าขายทอดตลาดทรัพย์สิน</t>
  </si>
  <si>
    <t>หมวดภาษีจัดสรร</t>
  </si>
  <si>
    <t>เงินอุดหนุนทั่วไปที่รัฐบาลให้โดยระบุวัตถุประสงค์</t>
  </si>
  <si>
    <t xml:space="preserve">งบลงทุน </t>
  </si>
  <si>
    <t>รายจ่ายที่จ่ายจากเงินอุดหนุนที่รัฐบาลให้โดยระบุวัตถุประสงค์</t>
  </si>
  <si>
    <t xml:space="preserve">  (1) อุดหนุนส่วนราชการ</t>
  </si>
  <si>
    <t xml:space="preserve">  ค่าธรรมเนียมจดทะเบียนสิทธิและนิติกรรมตามประมวลกฎหมายที่ดิน</t>
  </si>
  <si>
    <t>หมวดเงินอุดหนุนทั่วไป</t>
  </si>
  <si>
    <t>งานบริหารทั่วไป</t>
  </si>
  <si>
    <t>-</t>
  </si>
  <si>
    <t>เงินช่วยเหลือการศึกษาบุตร</t>
  </si>
  <si>
    <t>เพื่อจ่ายเป็นค่าใช้จ่าย ดังนี้</t>
  </si>
  <si>
    <t>วัสดุงานบ้านงานครัว</t>
  </si>
  <si>
    <t>เพื่อจ่ายเป็นค่าโทรศัพท์ที่ใช้ติดต่อราชการ</t>
  </si>
  <si>
    <t>เพื่อจ่ายเป็นค่าวัสดุเชื้อเพลิงและหล่อลื่น เช่น น้ำมันเชื้อเพลิง น้ำมันเครื่อง ฯลฯ</t>
  </si>
  <si>
    <t xml:space="preserve">บาท   </t>
  </si>
  <si>
    <t>รายจ่ายตามงานและงบรายจ่าย</t>
  </si>
  <si>
    <t>เพื่อจ่ายเป็นค่าวัสดุโฆษณาและเผยแพร่ เช่น แปรง พู่กัน ไม้อัด สี ป้าย ฯลฯ</t>
  </si>
  <si>
    <t xml:space="preserve">เพื่อจ่ายเป็น ค่าบำรุงรักษาซ่อมแซมครุภัณฑ์ ค่าบำรุงรักษาซ่อมแซมทรัพย์สินอื่นๆ </t>
  </si>
  <si>
    <t>คำแถลงประกอบงบประมาณรายจ่าย</t>
  </si>
  <si>
    <t>ของ</t>
  </si>
  <si>
    <t>คำแถลงงบประมาณ</t>
  </si>
  <si>
    <t>รายรับ</t>
  </si>
  <si>
    <t>ประมาณการ</t>
  </si>
  <si>
    <t>หมายเหตุ</t>
  </si>
  <si>
    <t>แผนงานบริหารงานทั่วไป (00110)</t>
  </si>
  <si>
    <t>แผนงานรักษาความสงบภายใน (00120)</t>
  </si>
  <si>
    <t>แผนงานการศึกษา (00210)</t>
  </si>
  <si>
    <t>00211</t>
  </si>
  <si>
    <t>แผนงานสาธารณสุข (00220)</t>
  </si>
  <si>
    <t>แผนงานสังคมสงเคราะห์ (00230)</t>
  </si>
  <si>
    <t>แผนงานเคหะและชุม (00240)</t>
  </si>
  <si>
    <t>00242</t>
  </si>
  <si>
    <t>00244</t>
  </si>
  <si>
    <t>แผนงานสร้างความเข้มแข็งของชุมชน (00250)</t>
  </si>
  <si>
    <t>แผนงานการศึกษาวัฒนธรรมและนันทนาการ (00260)</t>
  </si>
  <si>
    <t>00262</t>
  </si>
  <si>
    <t>00263</t>
  </si>
  <si>
    <t>แผนงานอุตสาหกรรมและการโยธา (00310)</t>
  </si>
  <si>
    <t>แผนงานการเกษตร (00320)</t>
  </si>
  <si>
    <t>00321</t>
  </si>
  <si>
    <t>แผนงานการพาณิชย์ (00330)</t>
  </si>
  <si>
    <t>00332</t>
  </si>
  <si>
    <t>แผนงานงบกลาง (00410)</t>
  </si>
  <si>
    <t>ด้านบริหารทั่วไป</t>
  </si>
  <si>
    <t>ด้านการดำเนินงานอื่น</t>
  </si>
  <si>
    <t>ข้อบัญญัติ</t>
  </si>
  <si>
    <t>บันทึกหลักการและเหตุผล</t>
  </si>
  <si>
    <t>00111</t>
  </si>
  <si>
    <t>520000</t>
  </si>
  <si>
    <t>งบประมาณรายจ่ายทั้งสิ้น</t>
  </si>
  <si>
    <t>ยอดรวม</t>
  </si>
  <si>
    <t>2. แผนงานการรักษาความสงบภายใน</t>
  </si>
  <si>
    <t>3. แผนงานสังคมสงเคราะห์</t>
  </si>
  <si>
    <t>5. แผนงานสร้างความเข้มแข็งของชุมชน</t>
  </si>
  <si>
    <t>6. แผนงานการศาสนา วัฒนธรรมและนันทนาการ</t>
  </si>
  <si>
    <t>2. แผนงานการเกษตร</t>
  </si>
  <si>
    <t>เหตุผล</t>
  </si>
  <si>
    <t>----------------------</t>
  </si>
  <si>
    <t>โดยแยกรายละเอียดตามแผนงานได้ ดังนี้</t>
  </si>
  <si>
    <t>1. แผนงานบริหารทั่วไป</t>
  </si>
  <si>
    <t>1. แผนงานการศึกษา</t>
  </si>
  <si>
    <t>2. แผนงานสาธารณสุข</t>
  </si>
  <si>
    <t>4. แผนงานเคหะและชุมชน</t>
  </si>
  <si>
    <t>1. แผนงานงบกลาง</t>
  </si>
  <si>
    <t>(ลงชื่อ)</t>
  </si>
  <si>
    <t>อนุมัติ</t>
  </si>
  <si>
    <t>งบประมาณรายจ่ายทั่วไป</t>
  </si>
  <si>
    <t>1.1.1</t>
  </si>
  <si>
    <t>เงินฝากธนาคารทั้งสิ้น</t>
  </si>
  <si>
    <t>1.1.2</t>
  </si>
  <si>
    <t>เงินสะสม</t>
  </si>
  <si>
    <t>1.1.3</t>
  </si>
  <si>
    <t>ทุนสำรองเงินสะสม</t>
  </si>
  <si>
    <t>1.1.4</t>
  </si>
  <si>
    <t>1.1.5</t>
  </si>
  <si>
    <t>1.1.6</t>
  </si>
  <si>
    <t>เงินกู้คงค้าง</t>
  </si>
  <si>
    <t>(1)</t>
  </si>
  <si>
    <t>รายรับจริงทั้งสิ้น</t>
  </si>
  <si>
    <t>ประกอบด้วย</t>
  </si>
  <si>
    <t>(2)</t>
  </si>
  <si>
    <t>(3)</t>
  </si>
  <si>
    <t>รายจ่ายจริงจำนวน</t>
  </si>
  <si>
    <t>งบรายจ่ายอื่น</t>
  </si>
  <si>
    <t>(4)</t>
  </si>
  <si>
    <t>(5)</t>
  </si>
  <si>
    <t>รายได้จัดเก็บ</t>
  </si>
  <si>
    <t>หมวดรายได้จากทุน</t>
  </si>
  <si>
    <t>รายได้ที่รัฐบาลเก็บแล้วจัดสรรให้</t>
  </si>
  <si>
    <t>รวมรายได้ที่รัฐบาลเก็บแล้วจัดสรรให้</t>
  </si>
  <si>
    <t>รายได้ที่รัฐบาลอุดหนุนให้</t>
  </si>
  <si>
    <t>รวมรายได้ที่รัฐบาลอุดหนุนให้</t>
  </si>
  <si>
    <t>รายได้ที่รัฐบาลอุดหนุนให้โดยระบุวัตถุประสงค์</t>
  </si>
  <si>
    <t>รวมรายได้ที่รัฐบาลอุดหนุนให้โดยระบุวัตถุประสงค์</t>
  </si>
  <si>
    <t>บริหารทั่วไปเกี่ยวกับสังคมสงเคราะห์</t>
  </si>
  <si>
    <t>สวัสดิการสังคมและสังคมสงเคราะห์</t>
  </si>
  <si>
    <t>บริหารทั่วไปเกี่ยวกับเคหะและชุมชน</t>
  </si>
  <si>
    <t>สวนสาธารณะ</t>
  </si>
  <si>
    <t>กำจัดขยะมูลฝอยและสิ่งปฏิกูล</t>
  </si>
  <si>
    <t>บำบัดน้ำเสีย</t>
  </si>
  <si>
    <t>ไฟฟ้าถนน</t>
  </si>
  <si>
    <t>บริหารทั่วไปเกี่ยวการสร้างความเข้มแข็งของชุมชน</t>
  </si>
  <si>
    <t>ส่งเสริมและสนับสนุนความเข้มแข็งชุมชน</t>
  </si>
  <si>
    <t>บริหารทั่วไปเกี่ยวกับศาสนาวัฒนธรรมและนันทนาการ</t>
  </si>
  <si>
    <t>กีฬาและนันทนาการ</t>
  </si>
  <si>
    <t>ศาสนาและวัฒนธรรมท้องถิ่น</t>
  </si>
  <si>
    <t>วิชาการการวางแผนและส่งเสริมการท่องเที่ยว</t>
  </si>
  <si>
    <t>บริหารทั่วไปเกี่ยวกับอุตสาหกรรมและการโยธา</t>
  </si>
  <si>
    <t>ก่อสร้างโครงสร้างพื้นฐาน</t>
  </si>
  <si>
    <t>ส่งเสริมการเกษตร</t>
  </si>
  <si>
    <t>อนุรักษ์แหล่งน้ำและป่าไม้</t>
  </si>
  <si>
    <t>กิจการสถานธนานุบาล</t>
  </si>
  <si>
    <t>กิจการประปา</t>
  </si>
  <si>
    <t>ตลาดสด</t>
  </si>
  <si>
    <t>โรงฆ่าสัตว์</t>
  </si>
  <si>
    <t>องค์การบริหารส่วนตำบลบึงเกลือ</t>
  </si>
  <si>
    <t>อำเภอเสลภูมิ   จังหวัดร้อยเอ็ด</t>
  </si>
  <si>
    <t>ขององค์การบริหารส่วนตำบลบึงเกลือ</t>
  </si>
  <si>
    <t>นายกองค์การบริหารส่วนตำบลบึงเกลือ</t>
  </si>
  <si>
    <t>อำเภอเสลภูมิ  จังหวัดร้อยเอ็ด</t>
  </si>
  <si>
    <t>เรียน  ท่านประธานสภาฯ และสมาชิกสภาองค์การบริหารส่วนตำบลบึงเกลือ</t>
  </si>
  <si>
    <r>
      <t xml:space="preserve">ด้านบริการชุมชนและสังคม </t>
    </r>
    <r>
      <rPr>
        <b/>
        <sz val="18"/>
        <rFont val="BrowalliaUPC"/>
        <family val="2"/>
      </rPr>
      <t>(00200)</t>
    </r>
  </si>
  <si>
    <r>
      <t xml:space="preserve">ด้านการเศรษฐกิจ </t>
    </r>
    <r>
      <rPr>
        <b/>
        <sz val="18"/>
        <rFont val="BrowalliaUPC"/>
        <family val="2"/>
      </rPr>
      <t>(00300)</t>
    </r>
  </si>
  <si>
    <t>ด้านงบกลาง</t>
  </si>
  <si>
    <t>บึงเกลือ มีสถานะการเงิน  ดังนี้</t>
  </si>
  <si>
    <t>เรื่อง</t>
  </si>
  <si>
    <t>งบประมาณรายจ่าย</t>
  </si>
  <si>
    <t>ด้านบริการชุมชนและสังคม</t>
  </si>
  <si>
    <t>ด้านการเศรษฐกิจ</t>
  </si>
  <si>
    <t>งบอุดหนุน</t>
  </si>
  <si>
    <t>แผนงาน</t>
  </si>
  <si>
    <t xml:space="preserve">    ข้อ 4 งบประมาณรายจ่ายทั่วไป</t>
  </si>
  <si>
    <t xml:space="preserve">    ข้อ 6 ให้นายกองค์การบริหารส่วนตำบลมีหน้าที่รักษาการให้เป็นไปตามข้อบัญญัตินี้</t>
  </si>
  <si>
    <t xml:space="preserve"> </t>
  </si>
  <si>
    <t>งานบริหารทั่วไปเกี่ยวกับการศึกษา</t>
  </si>
  <si>
    <t>งบบุคลากร</t>
  </si>
  <si>
    <t>เงินเดือน(ฝ่ายประจำ)</t>
  </si>
  <si>
    <t>รวม</t>
  </si>
  <si>
    <t>บาท</t>
  </si>
  <si>
    <t>เงินเดือนพนักงาน</t>
  </si>
  <si>
    <t>จำนวน</t>
  </si>
  <si>
    <t>เงินเพิ่มต่างๆของพนักงานจ้าง</t>
  </si>
  <si>
    <t>ค่าตอบแทน</t>
  </si>
  <si>
    <t>ค่าใช้สอย</t>
  </si>
  <si>
    <t>รายจ่ายเพื่อให้ได้มาซึ่งบริการ</t>
  </si>
  <si>
    <t>ค่าวัสดุ</t>
  </si>
  <si>
    <t>วัสดุสำนักงาน</t>
  </si>
  <si>
    <t>งบลงทุน</t>
  </si>
  <si>
    <t>งบเงินอุดหนุน</t>
  </si>
  <si>
    <t>เงินอุดหนุน</t>
  </si>
  <si>
    <t>(1) อุดหนุนส่วนราชการ</t>
  </si>
  <si>
    <t>งานศึกษาไม่กำหนดระดับ</t>
  </si>
  <si>
    <t>แผนงานสาธารณสุข</t>
  </si>
  <si>
    <t>งานกีฬาและนันทนาการ</t>
  </si>
  <si>
    <t>งานศาสนาและวัฒนธรรมท้องถิ่น</t>
  </si>
  <si>
    <t>แผนงานการเกษตร</t>
  </si>
  <si>
    <t>งานส่งเสริมการเกษตร</t>
  </si>
  <si>
    <t>งบกลาง</t>
  </si>
  <si>
    <t>บริหารทั่วไป</t>
  </si>
  <si>
    <t>บุคลากร</t>
  </si>
  <si>
    <t>ลงทุน</t>
  </si>
  <si>
    <t>รายจ่ายอื่นๆ</t>
  </si>
  <si>
    <t>วางแผนสถิติและวิชาการ</t>
  </si>
  <si>
    <t>บริหารงานคลัง</t>
  </si>
  <si>
    <t>บริหารทั่วไปเกี่ยวกับการรักษาความสงบภายใน</t>
  </si>
  <si>
    <t>งาน                                งบ</t>
  </si>
  <si>
    <t xml:space="preserve">    งาน                              งบ</t>
  </si>
  <si>
    <t>เทศกิจ</t>
  </si>
  <si>
    <t>ป้องกันภัยฝ่ายพลเรือนและระงับอัคคีภัย</t>
  </si>
  <si>
    <t>บริหารทั่วไปเกี่ยวกับการศึกษา</t>
  </si>
  <si>
    <t>ระดับก่อนวัยเรียนและประถมศึกษา</t>
  </si>
  <si>
    <t>ระดับมัธยมศึกษา</t>
  </si>
  <si>
    <t>บริหารทั่วไปเกี่ยวกับสาธารณสุข</t>
  </si>
  <si>
    <t>งานโรงยาบาล</t>
  </si>
  <si>
    <t>บริการสาธารณสุขและงานสาธารณสุขอื่น</t>
  </si>
  <si>
    <t>ศูนย์บริการสาธารณสุข</t>
  </si>
  <si>
    <t>งบบุคลากร   520000</t>
  </si>
  <si>
    <t xml:space="preserve">  ค่าปรับการผิดสัญญา</t>
  </si>
  <si>
    <t>ประมาณการไว้ สูงกว่าปีที่ผ่านมา</t>
  </si>
  <si>
    <t>ประมาณการไว้ เท่ากับปีที่ผ่านมา</t>
  </si>
  <si>
    <t>ประมาณการไว้เท่ากับปีที่ผ่านมา</t>
  </si>
  <si>
    <t xml:space="preserve">  ภาษีมูลค่าเพิ่มตาม พ.ร.บ.กำหนดแผน และขั้นตอนการกระจายอำนาจ</t>
  </si>
  <si>
    <t>00220</t>
  </si>
  <si>
    <t>เพื่อจ่ายเป็นเงินช่วยเหลือการศึกษาบุตรของพนักงานส่วนตำบล ผู้ซึ่งมีสิทธิเบิกได้ตามระเบียบ</t>
  </si>
  <si>
    <t>220600</t>
  </si>
  <si>
    <t>220700</t>
  </si>
  <si>
    <t>00320</t>
  </si>
  <si>
    <t>530000</t>
  </si>
  <si>
    <t>00330</t>
  </si>
  <si>
    <t>532000</t>
  </si>
  <si>
    <t>320400</t>
  </si>
  <si>
    <t>533000</t>
  </si>
  <si>
    <t>534000</t>
  </si>
  <si>
    <t>340100</t>
  </si>
  <si>
    <t>เพื่อจ่ายเป็นค่าไฟฟ้าระบบประปาที่เป็นทรัพย์สินของ อบต. และอยู่ที่อยู่ในความดูแลของ อบต.</t>
  </si>
  <si>
    <t>รายรับจริง</t>
  </si>
  <si>
    <t>จ่ายจริง</t>
  </si>
  <si>
    <t>งบ</t>
  </si>
  <si>
    <t xml:space="preserve"> ข้อบัญญัติองค์การบริหารส่วนตำบล</t>
  </si>
  <si>
    <t>ส่วนที่ 1</t>
  </si>
  <si>
    <t>สารบัญ</t>
  </si>
  <si>
    <t>หน้า</t>
  </si>
  <si>
    <t>ส่วนที่ 2</t>
  </si>
  <si>
    <t>- 2 -</t>
  </si>
  <si>
    <t>- 3 -</t>
  </si>
  <si>
    <t>- 4 -</t>
  </si>
  <si>
    <t>- 1 -</t>
  </si>
  <si>
    <t>- 6 -</t>
  </si>
  <si>
    <t>- 7 -</t>
  </si>
  <si>
    <t>- 8 -</t>
  </si>
  <si>
    <t>- 9 -</t>
  </si>
  <si>
    <t>- 10 -</t>
  </si>
  <si>
    <t>- 13 -</t>
  </si>
  <si>
    <t>งานไฟฟ้าถนน</t>
  </si>
  <si>
    <t>ประมาณการรายจ่ายรวมทั้งสิ้น</t>
  </si>
  <si>
    <t>- 11 -</t>
  </si>
  <si>
    <t>เพื่อจ่ายเป็นค่าซื้อวารสาร  หนังสือพิมพ์ ให้กับหมู่บ้านและไว้ที่ทำการ อบต.</t>
  </si>
  <si>
    <t>- 12 -</t>
  </si>
  <si>
    <t>อุดหนุนอำเภอเสลภูมิ</t>
  </si>
  <si>
    <t>เพื่อจ่ายเป็นค่าไปรษณีย์ ค่าธนาณัติ อากรแสตมป์</t>
  </si>
  <si>
    <t>แผนงานการพาณิชย์</t>
  </si>
  <si>
    <t>งานกิจการประปา</t>
  </si>
  <si>
    <t>วัสดุก่อสร้าง</t>
  </si>
  <si>
    <t>วัสดุการเกษตร</t>
  </si>
  <si>
    <t xml:space="preserve">  ค่าน้ำประปา</t>
  </si>
  <si>
    <t>เพื่อจ่ายเป็นค่าทดสอบคุณภาพน้ำประปาระบบประปาหมู่บ้านของ อบต.บึงเกลือ</t>
  </si>
  <si>
    <t>งาน                             คชจ.</t>
  </si>
  <si>
    <t>เช่าบ้าน</t>
  </si>
  <si>
    <t>บุตร</t>
  </si>
  <si>
    <t>พยาบาล</t>
  </si>
  <si>
    <t>กบท</t>
  </si>
  <si>
    <t>คิด</t>
  </si>
  <si>
    <t>หักปม.รายรับ</t>
  </si>
  <si>
    <t xml:space="preserve">เพื่อจ่ายสมทบกองทุนประกันสังคมของพนักงานจ้าง   </t>
  </si>
  <si>
    <t xml:space="preserve">เพื่อจ่ายเป็นเงินสมทบกองทุนบำเหน็จบำนาญข้าราชการส่วนท้องถิ่น (กบท.)     </t>
  </si>
  <si>
    <t xml:space="preserve">เพื่อจ่ายเป็นค่าตอบแทนพิเศษให้แก่รองนายก อบต. จำนวน 2 คน </t>
  </si>
  <si>
    <t>ค่าตอบแทนเลขานุการสภา อบต.</t>
  </si>
  <si>
    <t xml:space="preserve">เพื่อจ่ายเป็นค่าวัสดุ อุปกรณ์ไฟฟ้า เช่น หลอดไฟ ปลั๊กไฟ ฯลฯ  </t>
  </si>
  <si>
    <t xml:space="preserve">เพื่อจ่ายเป็นค่าไฟฟ้าสาธารณะภายในเขต อบต.บึงเกลือ   </t>
  </si>
  <si>
    <t xml:space="preserve">เพื่อจ่ายเป็นค่าซ่อมแซม เช่น เครื่องตัดหญ้า, ไดนาโม และอื่นๆ   </t>
  </si>
  <si>
    <t xml:space="preserve">เพื่อจ่ายเป็นค่าวัสดุการเกษตร เช่น ปุ๋ย เมล็ดพันธุ์พืช ปุ้งกี๋ ฯลฯ และอื่น ๆ  </t>
  </si>
  <si>
    <t xml:space="preserve">เพื่อจ่ายเป็นค่าไฟฟ้าโครงการปรับปรุงภูมิทัศน์บึงเกลือ   </t>
  </si>
  <si>
    <t xml:space="preserve">เพื่อจ่ายเป็นค่าซ่อมแซมรถบรรทุกขยะมูลฝอยและสิ่งปฏิกูล จำนวน 1 คัน </t>
  </si>
  <si>
    <t xml:space="preserve">เพื่อจ่ายเป็นค่าไฟฟ้าสถานีสูบน้ำด้วยไฟฟ้า จำนวน 4 สถานี  </t>
  </si>
  <si>
    <t>ร้อยละ 1</t>
  </si>
  <si>
    <t>ร้อยละ 3 ของเงินเดือน</t>
  </si>
  <si>
    <t>กสจ</t>
  </si>
  <si>
    <t>โบนัส</t>
  </si>
  <si>
    <t>เพื่อจ่ายบรรเทาแก้ไขปัญหาความเดือดร้อนของราษฎร กรณีจำเป็นเร่งด่วนจากสาธารณภัยต่างๆ และอื่นๆ</t>
  </si>
  <si>
    <t>เพื่อจ่ายเป็นเงินเดือนพนักงานส่วนตำบล ตำแหน่ง ปลัด อบต.,รองปลัด อบต.,</t>
  </si>
  <si>
    <t>เงินเดือน</t>
  </si>
  <si>
    <t>เพื่อจ่ายเป็นค่าจ้างที่ปรึกษาเพื่อศึกษาวิจัย ประเมินผลงาน</t>
  </si>
  <si>
    <t>ขององค์การบริหารส่วนตำบล</t>
  </si>
  <si>
    <t>คิดเป็นร้อยละ</t>
  </si>
  <si>
    <t>กสจ.</t>
  </si>
  <si>
    <t>ประกันสังคม</t>
  </si>
  <si>
    <t>ร้อยละ10ของรายจ่ายของเงินเดือน</t>
  </si>
  <si>
    <t xml:space="preserve">                                                                                           </t>
  </si>
  <si>
    <t>ของ งปม.</t>
  </si>
  <si>
    <t>การคิดร้อยละห้าของรายรับปีที่ผ่านมาในเรื่องการอุดหนุนหน่วยงาน</t>
  </si>
  <si>
    <t xml:space="preserve">    เพื่อใช้ในการดำเนินงานตามนโยบายของผู้บริหารองค์การบริหารส่วนตำบลที่ได้วางแผนไว้ตามแผน</t>
  </si>
  <si>
    <t xml:space="preserve">  เงินประจำตำแหน่ง</t>
  </si>
  <si>
    <t xml:space="preserve">เพื่อจ่ายเป็นค่าตอบแทนประจำตำแหน่งของพนักงานส่วนตำบลที่ควรได้รับตามระเบียบที่กำหนด </t>
  </si>
  <si>
    <t>เพื่อจ่ายเป็นค่าจัดส่งนักกีฬา เจ้าหน้าที่เข้าร่วมการแข่งขันกีฬาฯ</t>
  </si>
  <si>
    <t xml:space="preserve"> -</t>
  </si>
  <si>
    <t xml:space="preserve">  รายได้จากสาธารณูปโภคและการพาณิชย์</t>
  </si>
  <si>
    <t xml:space="preserve">  ค่ารับรองสำเนาและถ่ายเอกสาร</t>
  </si>
  <si>
    <t>รวมจ่ายจากงบประมาณ</t>
  </si>
  <si>
    <t xml:space="preserve">  - 5 -</t>
  </si>
  <si>
    <t>อุดหนุนการไฟฟ้าส่วนภูมิภาคอำเภอเสลภูมิ</t>
  </si>
  <si>
    <t>บัดนี้ ถึงเวลาที่คณะผู้บริหารขององค์การบริหารส่วนตำบลบึงเกลือจะได้เสนอร่างข้อบัญญัติ</t>
  </si>
  <si>
    <t>งบประมาณรายจ่ายประจำปีต่อสภาองค์การบริหารส่วนตำบลบึงเกลืออีกครั้งหนึ่ง  ฉะนั้นในโอกาสนี้คณะผู้บริหาร</t>
  </si>
  <si>
    <t xml:space="preserve">งบดำเนินงาน  </t>
  </si>
  <si>
    <t xml:space="preserve">คำแถลงงบประมาณ </t>
  </si>
  <si>
    <t xml:space="preserve"> องค์การบริหารส่วนตำบลบึงเกลือ  </t>
  </si>
  <si>
    <t>งบดำเนินงาน</t>
  </si>
  <si>
    <t xml:space="preserve"> 2.2 รายจ่าย</t>
  </si>
  <si>
    <t xml:space="preserve">  2.1 รายรับ</t>
  </si>
  <si>
    <t>ประกอบข้อบัญญัติงบประมาณรายจ่าย</t>
  </si>
  <si>
    <t xml:space="preserve">พระราชบัญญัติสภาตำบลและองค์การบริหารส่วนตำบล พ.ศ. 2537  (รวมถึงที่ได้แก้ไขเพิ่มเติมใหม่ </t>
  </si>
  <si>
    <t xml:space="preserve">    ข้อ 5  ให้นายกองค์การบริหารส่วนตำบล ปฏิบัติการเบิกจ่ายเงินงบประมาณ ที่ได้รับอนุมัติให้เป็นไปตาม</t>
  </si>
  <si>
    <t>ระเบียบการเบิกจ่ายเงินขององค์การบริหารส่วนตำบล</t>
  </si>
  <si>
    <t>ฉบับที่ 6 พ.ศ.2552)  มาตรา 87   จึงตราข้อบัญญัติงบประมาณรายจ่ายขึ้นไว้โดยความเห็นชอบ</t>
  </si>
  <si>
    <t>รายงานรายละเอียดประมาณการรายจ่ายงบประมาณรายจ่ายทั่วไป</t>
  </si>
  <si>
    <t>มีสิทธิ์ตั้งงบดำเนินงานในหมวดค่าใช้จ่ายด้านการบริหารงานบุคคล จำนวน 3,802,275 บาท</t>
  </si>
  <si>
    <t>แผนงานบริหารงานทั่วไป</t>
  </si>
  <si>
    <t>ดำเนินงาน</t>
  </si>
  <si>
    <t>อำเภอเสลภูมิ    จังหวัดร้อยเอ็ด</t>
  </si>
  <si>
    <t xml:space="preserve">ส่วนที่ 2 </t>
  </si>
  <si>
    <t>ด้านบริหารงานทั่วไป</t>
  </si>
  <si>
    <t xml:space="preserve">                   ด้านบริการชุมชนและสังคม</t>
  </si>
  <si>
    <t xml:space="preserve">            แผนงานรักษาความสงบภายใน</t>
  </si>
  <si>
    <t xml:space="preserve">            แผนงานสังคมสงเคราะห์</t>
  </si>
  <si>
    <t xml:space="preserve">                     แผนงานเคหะและชุมชน</t>
  </si>
  <si>
    <t xml:space="preserve">                      แผนงานสร้างความเข้มแข็งของชุมชน</t>
  </si>
  <si>
    <t xml:space="preserve">                      แผนงานการศาสนาวัฒนธรรมและนันทนาการ</t>
  </si>
  <si>
    <t xml:space="preserve">                  ด้านเศรษฐกิจ</t>
  </si>
  <si>
    <t xml:space="preserve">   </t>
  </si>
  <si>
    <t xml:space="preserve">   แผนงานการศึกษา</t>
  </si>
  <si>
    <t xml:space="preserve">            แผนงานสาธารณสุข</t>
  </si>
  <si>
    <t xml:space="preserve">             แผนงานอุตสาหกรรมและการโยธา</t>
  </si>
  <si>
    <t xml:space="preserve">            แผนงานการเกษตร</t>
  </si>
  <si>
    <t xml:space="preserve">            แผนงานการพาณิชย์</t>
  </si>
  <si>
    <t>สารบัญ (ต่อ)</t>
  </si>
  <si>
    <t xml:space="preserve">  ( นายสมศรี  อ่างรี  )</t>
  </si>
  <si>
    <t>กบท.</t>
  </si>
  <si>
    <t>ปกค</t>
  </si>
  <si>
    <t>ค่าใช้จ่ายค่าพวงมาลัย ช่อดอกไม้ กระเช้าดอกไม้ พวงมาลา ของขวัญ</t>
  </si>
  <si>
    <t>ค่าใช้จ่ายในการเดินทางไปราชการอบรมสัมมนา เช่น ค่าลงทะเบียนอบรม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</si>
  <si>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</si>
  <si>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เพื่อจ่ายเป็นค่าวัสดุยานพาหนะและขนส่ง เช่น ยางใน ยางนอก หัวเทียน ฯลฯ</t>
  </si>
  <si>
    <t xml:space="preserve">เพื่อจ่ายเป็นค่าจัดซื้อวัสดุคอมพิวเตอร์ เช่น แผ่นดิสก์ หมึกเครื่องพิมพ์ </t>
  </si>
  <si>
    <t>โปรแกรม และอื่นๆ</t>
  </si>
  <si>
    <r>
      <t>1. </t>
    </r>
    <r>
      <rPr>
        <b/>
        <u val="single"/>
        <sz val="15"/>
        <rFont val="TH SarabunPSK"/>
        <family val="2"/>
      </rPr>
      <t>สถานะการคลัง</t>
    </r>
  </si>
  <si>
    <r>
      <t xml:space="preserve">ด้านบริหารทั่วไป </t>
    </r>
    <r>
      <rPr>
        <b/>
        <sz val="18"/>
        <rFont val="TH SarabunPSK"/>
        <family val="2"/>
      </rPr>
      <t>(00100)</t>
    </r>
  </si>
  <si>
    <r>
      <t xml:space="preserve">ด้านบริการชุมชนและสังคม </t>
    </r>
    <r>
      <rPr>
        <b/>
        <sz val="18"/>
        <rFont val="TH SarabunPSK"/>
        <family val="2"/>
      </rPr>
      <t>(00200)</t>
    </r>
  </si>
  <si>
    <r>
      <t xml:space="preserve">ด้านการเศรษฐกิจ </t>
    </r>
    <r>
      <rPr>
        <b/>
        <sz val="18"/>
        <rFont val="TH SarabunPSK"/>
        <family val="2"/>
      </rPr>
      <t>(00300)</t>
    </r>
  </si>
  <si>
    <r>
      <t>ด้านงบกลาง</t>
    </r>
    <r>
      <rPr>
        <b/>
        <sz val="18"/>
        <rFont val="TH SarabunPSK"/>
        <family val="2"/>
      </rPr>
      <t>(00400)</t>
    </r>
  </si>
  <si>
    <r>
      <t>ด้านงบกลาง</t>
    </r>
    <r>
      <rPr>
        <b/>
        <sz val="20"/>
        <rFont val="TH SarabunPSK"/>
        <family val="2"/>
      </rPr>
      <t xml:space="preserve">  00400</t>
    </r>
  </si>
  <si>
    <r>
      <t>แผนงานงบกลาง</t>
    </r>
    <r>
      <rPr>
        <b/>
        <sz val="18"/>
        <rFont val="TH SarabunPSK"/>
        <family val="2"/>
      </rPr>
      <t xml:space="preserve">  00410</t>
    </r>
  </si>
  <si>
    <r>
      <t>งานงบกลาง</t>
    </r>
    <r>
      <rPr>
        <b/>
        <sz val="15"/>
        <rFont val="TH SarabunPSK"/>
        <family val="2"/>
      </rPr>
      <t xml:space="preserve"> 00411</t>
    </r>
  </si>
  <si>
    <r>
      <t xml:space="preserve">เงินสมทบกองทุนบำเหน็จบำนาญข้าราชการท้องถิ่น </t>
    </r>
    <r>
      <rPr>
        <sz val="15"/>
        <rFont val="TH SarabunPSK"/>
        <family val="2"/>
      </rPr>
      <t>120100</t>
    </r>
  </si>
  <si>
    <t>เพื่อจ่ายเป็นเงินค่าตอบแทนประจำตำแหน่งของพนักงานส่วนตำบลที่มีสิทธิ์ได้รับตามระเบียบ</t>
  </si>
  <si>
    <t>เช่น พนักงานส่วนตำบล สมาชิกอาสาสมัครป้องกันภัยฝ่ายพลเรือน เป็นต้น</t>
  </si>
  <si>
    <t xml:space="preserve">ค่าใช้จ่ายในการเดินทางไปราชการอบรมสัมมนา เช่น ค่าลงทะเบียน  </t>
  </si>
  <si>
    <t xml:space="preserve">เพื่อจ่ายเป็นค่าใช้จ่ายค่าบำรุงรักษา หรือซ่อมแซม วัสดุ ครุภัณฑ์ สำนักงาน </t>
  </si>
  <si>
    <t>วัสดุคอมพิวเตอร์</t>
  </si>
  <si>
    <r>
      <t>แผนงานเคหะและชุมชน</t>
    </r>
    <r>
      <rPr>
        <sz val="20"/>
        <rFont val="TH SarabunPSK"/>
        <family val="2"/>
      </rPr>
      <t xml:space="preserve">   00240</t>
    </r>
  </si>
  <si>
    <t>งบดำเนินการ</t>
  </si>
  <si>
    <t>560000</t>
  </si>
  <si>
    <t>เพื่อจ่ายเป็นค่าจัดซื้อวัสดุ อุปกรณ์ไฟฟ้าเพื่อใช้งานกับตู้ควบคุมมอเตอร์ไฟฟ้าระบบประปาหมู่บ้าน</t>
  </si>
  <si>
    <t xml:space="preserve">เพื่อจ่ายเป็นค่าตอบแทนประจำตำแหน่งของพนักงานส่วนตำบลที่ควรได้รับตามระเบียบที่กำหนด  </t>
  </si>
  <si>
    <t>ค่าใช้จ่ายในการเดินทางไปราชการ อบรม สัมมนา เช่น ค่าลงทะเบียนอบรม</t>
  </si>
  <si>
    <t>เพื่อจ่ายเป็นค่าจัดซื้อสิ่งของ เครื่องใช้ต่างๆ เช่น กระดาษ ปากกา ดินสอ</t>
  </si>
  <si>
    <t>เพื่อจ่ายเป็นค่าจัดซื้อวัสดุคอมพิวเตอร์ เช่น แผ่นดิสก์  หมึกเครื่องพิมพ์</t>
  </si>
  <si>
    <t>โปรแกรม และอื่น</t>
  </si>
  <si>
    <t>ค่าใช้จ่ายในการเดินทางไปราชการอบรม สัมมนา เช่น ค่าลงทะเบียนอบรม</t>
  </si>
  <si>
    <r>
      <t>ด้านบริการชุมชนและสังคม</t>
    </r>
    <r>
      <rPr>
        <b/>
        <sz val="22"/>
        <rFont val="TH SarabunPSK"/>
        <family val="2"/>
      </rPr>
      <t xml:space="preserve">  00200</t>
    </r>
  </si>
  <si>
    <t xml:space="preserve">      -</t>
  </si>
  <si>
    <t>เพื่อจ่ายเป็นค่าจัดโครงการรณรงค์และประชาสัมพันธ์ลดอุบัติเหตุ</t>
  </si>
  <si>
    <t>เพื่อจ่ายเป็นค่าซ่อมแซมไฟฟ้าส่องสว่างทางสาธารณะ และถนนที่อยู่ใน</t>
  </si>
  <si>
    <t>ความดูแลรับผิดชอบของ อบต.บึงเกลือ</t>
  </si>
  <si>
    <t xml:space="preserve">เพื่อจ่ายเป็นค่าซ่อมแซมปรับปรุงระบบประปาที่เป็นทรัพย์สินของ อบต. </t>
  </si>
  <si>
    <t>การคิดเงินกองทุนเลียงชีพลูกจ้างประจำคือ เงินเดือนคูณ 3เปอร์เซ็น</t>
  </si>
  <si>
    <t xml:space="preserve">เพื่อจ่ายเป็นค่าสิ่งของเครื่องใช้ต่างๆ เช่น น้ำดื่ม แปรง ไม้กวาด สบู่ ผงซักฟอก น้ำยาล้างห้องน้ำ ฯลฯ </t>
  </si>
  <si>
    <t>รวมรายได้จัดเก็บเอง</t>
  </si>
  <si>
    <t>ข้อบัญญัติองค์การบริหารส่วนตำบล</t>
  </si>
  <si>
    <t>(ลงนาม)..............................................</t>
  </si>
  <si>
    <t xml:space="preserve">                 (ลงนาม)..............................................</t>
  </si>
  <si>
    <t>รายงานรายละเอียดประมาณการรายรับงบประมาณรายจ่ายทั่วไป</t>
  </si>
  <si>
    <t>อำเภอเสลภูมิ จังหวัดร้อยเอ็ด</t>
  </si>
  <si>
    <t>ประมาณการไว้สูงกว่าปีที่ผ่านมา</t>
  </si>
  <si>
    <r>
      <rPr>
        <b/>
        <sz val="16"/>
        <rFont val="TH SarabunPSK"/>
        <family val="2"/>
      </rPr>
      <t xml:space="preserve">               </t>
    </r>
    <r>
      <rPr>
        <b/>
        <u val="single"/>
        <sz val="16"/>
        <rFont val="TH SarabunPSK"/>
        <family val="2"/>
      </rPr>
      <t>รายได้จัดเก็บเอง</t>
    </r>
    <r>
      <rPr>
        <b/>
        <sz val="16"/>
        <rFont val="TH SarabunPSK"/>
        <family val="2"/>
      </rPr>
      <t xml:space="preserve">                                                        </t>
    </r>
  </si>
  <si>
    <t>อุดหนุน</t>
  </si>
  <si>
    <t>กองทุนบำเหน็จ ขร.</t>
  </si>
  <si>
    <t xml:space="preserve">เพื่อจ่ายเป็นเป็นค่าจัดงานโครงการปลูกต้นไม้เฉลิมพระเกียรติ </t>
  </si>
  <si>
    <t xml:space="preserve">           ประมาณการรายรับ</t>
  </si>
  <si>
    <t xml:space="preserve">           ประมาณการรายจ่าย</t>
  </si>
  <si>
    <t xml:space="preserve">       รายจ่ายตามงานและงบรายจ่าย</t>
  </si>
  <si>
    <t>เงินประจำตำแหน่ง</t>
  </si>
  <si>
    <t>17-21</t>
  </si>
  <si>
    <t>22-26</t>
  </si>
  <si>
    <t>28-30</t>
  </si>
  <si>
    <t>32-33</t>
  </si>
  <si>
    <t xml:space="preserve"> - งานป้องกันฝ่ายพลเรือนและระงับอัคคีภัย</t>
  </si>
  <si>
    <t xml:space="preserve"> - งานบริหารสาธารณสุขและงานสาธารณสุขอื่น</t>
  </si>
  <si>
    <t xml:space="preserve"> - งานสวัสดิการสังคมและสังคมสงเคราะห์</t>
  </si>
  <si>
    <t xml:space="preserve"> - งานบริหารงานทั่วไปเกี่ยวกับเคหะและชุมชน</t>
  </si>
  <si>
    <t xml:space="preserve">                                          - งานไฟฟ้าถนน</t>
  </si>
  <si>
    <t xml:space="preserve">                                          -  งานสวนสาธารณะ</t>
  </si>
  <si>
    <t xml:space="preserve"> -  งานส่งเสริมและสนับสนุนความเข้มแข็งชุมชน</t>
  </si>
  <si>
    <t xml:space="preserve"> - งานการศาสนาและวัฒนธรรมท้องถิ่น</t>
  </si>
  <si>
    <t xml:space="preserve">                                               - งานกีฬาและนันทนาการ</t>
  </si>
  <si>
    <t xml:space="preserve">            -  งานวิชาการวางแผนและส่งเสริมการท่องเที่ยว</t>
  </si>
  <si>
    <t xml:space="preserve">                                               - งานกิจการประปา</t>
  </si>
  <si>
    <t xml:space="preserve">                                               - งานส่งเสริมการเกษตร</t>
  </si>
  <si>
    <t xml:space="preserve">                                                - งานก่อสร้างโครงสร้างพื้นฐาน</t>
  </si>
  <si>
    <t xml:space="preserve">                                               - แผนงานงบกลาง</t>
  </si>
  <si>
    <t xml:space="preserve">                                             - งานบริหารงานทั่วไป</t>
  </si>
  <si>
    <t xml:space="preserve">                                             - งานบริหารงานคลัง</t>
  </si>
  <si>
    <t xml:space="preserve">                                            - งานบริหารงานทั่วไปเกี่ยวกับการศึกษา</t>
  </si>
  <si>
    <t xml:space="preserve">                                            - งานระดับก่อนวัยเรียนและประถมศึกษา</t>
  </si>
  <si>
    <t>เงินเพิ่มลูกจ้าง</t>
  </si>
  <si>
    <t>ครุภัณฑ์สำนักงาน</t>
  </si>
  <si>
    <t>เพื่อจ่ายเป็นค่าธรรมเนียมต่างๆ ค่าจ้างเหมาเขียนป้ายประชาสัมพันธ์ต่างๆ</t>
  </si>
  <si>
    <t>เพื่อจ่ายเป็นค่าจัดงานโครงการอบรมให้ความรู้เรื่องการดูแลสุขภาพเบื้องต้น</t>
  </si>
  <si>
    <t>เพื่อจ่ายเป็นค่าธรรมเนียมต่าง ๆ ค่าจ้างเหมาบริการดูดสิ่งปฏิกูลของศูนย์พัฒนา</t>
  </si>
  <si>
    <t>เด็กเล็กองค์การบริหารส่วนตำบลบึงเกลือ</t>
  </si>
  <si>
    <t>เด็กเล็กบ้านบ่อแก</t>
  </si>
  <si>
    <t>ค่าใช้จ่ายในการเดินทางไปราชการ อบรม สัมมนา เช่นค่าลงทะเบียนอบรม</t>
  </si>
  <si>
    <t>เพื่อจ่ายเป็นค่าวัสดุสำนักงานของศูนย์พัฒนาเด็กเล็ก อบต.บึงเกลือ เช่น กระดาษ</t>
  </si>
  <si>
    <t>เพื่อจ่ายเป็นค่าวัสดุสำนักงานของศูนย์พัฒนาเด็กเล็กบ้านบ่อแก  เช่น กระดาษ</t>
  </si>
  <si>
    <t xml:space="preserve">เช่น น้ำดื่ม ไม้กวาด สบู่ ผงซักฟอก  ฯลฯ  </t>
  </si>
  <si>
    <t xml:space="preserve">เพื่อจ่ายเป็นค่าวัสดุงานบ้านงานครัวของศูนย์พัฒนาเด็กเล็ก อบต.บึงเกลือ  </t>
  </si>
  <si>
    <t xml:space="preserve">เพื่อจ่ายเป็นค่าวัสดุงานบ้านงานครัวของศูนย์พัฒนาเด็กเล็กบ้านบ่อแก  </t>
  </si>
  <si>
    <t>สังกัดสำนักงานคณะกรรมการสถานศึกษาขั้นพื้นฐาน (สพฐ.)  จัดสรรให้เด็กเล็กเด็กอนุบาล</t>
  </si>
  <si>
    <t>เพื่อจ่ายเป็นค่าไฟฟ้าสำนักงานศูนย์พัฒนาเด็กเล็ก อบต.บึงเกลือ</t>
  </si>
  <si>
    <t>เพื่อจ่ายเป็นค่าไฟฟ้าสำนักงานศูนย์พัฒนาเด็กเล็กบ้านบ่อแก</t>
  </si>
  <si>
    <t>เพื่อจ่ายเป็นค่าน้ำประปา ศูนย์พัฒนาเด็กเล็ก อบต.บึงเกลือ</t>
  </si>
  <si>
    <t>เพื่อจ่ายเป็นค่าน้ำประปา ศูนย์พัฒนาเด็กเล็กบ้านบ่อแก</t>
  </si>
  <si>
    <t>ค่าครุภัณฑ์</t>
  </si>
  <si>
    <t>ค่าที่ดินและสิ่งก่อสร้าง</t>
  </si>
  <si>
    <t>เพื่อจ่ายเป็นค่าซ่อมแซม บำรุงรักษาทรัพย์สินขององค์การบริหารส่วนตำบล</t>
  </si>
  <si>
    <t>ค่าซ่อมเครื่องสูบน้ำของสถานีสูบน้ำ ,ค่าซ่อมแซมคลองส่งน้ำ ฯลฯ</t>
  </si>
  <si>
    <t>และที่อยู่ในความดูแลขององค์การบริหารส่วนตำบล  เช่น มอเตอร์ไฟฟ้า ,</t>
  </si>
  <si>
    <t>และที่อยู่ในความดูแลของ อบต.</t>
  </si>
  <si>
    <t>หมวดเงินอุดหนุนทั่วไป แยกเป็น</t>
  </si>
  <si>
    <t>รายจ่ายด้านการบริหารงานบุคคล ตามมาตรา 35 พรบ.การบริหารงานบุคคล พ.ศ. 2542</t>
  </si>
  <si>
    <t>ค่าช่วยเหลือบุตร</t>
  </si>
  <si>
    <t>ค่าเช่าบ้าน</t>
  </si>
  <si>
    <t>ค่าประกันสังคม</t>
  </si>
  <si>
    <t>กองทุนบำเหน็จข้าราชการส่วนท้องถิ่น</t>
  </si>
  <si>
    <t>กองทุนสำรองเลี้ยงชีพ ลูกจ้างประจำ</t>
  </si>
  <si>
    <t>ของงบประมาณรายจ่ายประจำปี</t>
  </si>
  <si>
    <t>รวมประมาณการค่าใช้จ่ายทั้งสิ้น</t>
  </si>
  <si>
    <t xml:space="preserve">เพื่อจ่ายเป็นค่าวัสดุก่อสร้าง เช่น จาระบี น๊อต ไขควง  รอกโซ่ ฯลฯ </t>
  </si>
  <si>
    <t>ปี 58</t>
  </si>
  <si>
    <t xml:space="preserve">  ค่าใบอนุญาตรับทำการเก็บ ขนสิ่งปฏิกูลหรือมูลฝอย</t>
  </si>
  <si>
    <t>- 14 -</t>
  </si>
  <si>
    <t>- 15 -</t>
  </si>
  <si>
    <t>- 16 -</t>
  </si>
  <si>
    <t>- 17 -</t>
  </si>
  <si>
    <t xml:space="preserve"> - 30 -</t>
  </si>
  <si>
    <t xml:space="preserve"> - 33 -</t>
  </si>
  <si>
    <t xml:space="preserve"> - 34 -</t>
  </si>
  <si>
    <t xml:space="preserve">                                          -  งานกำจัดขยะมูลฝอยและสิ่งปฏิกูล</t>
  </si>
  <si>
    <t xml:space="preserve">           ประมาณการรายรับ - รายจ่าย</t>
  </si>
  <si>
    <t>14-15</t>
  </si>
  <si>
    <t xml:space="preserve">เพื่อจ่ายเป็นเงินอุดหนุน อ.เสลภูมิ ในการดำเนินการจัดงานโครงการจัดงานสมมาน้ำ </t>
  </si>
  <si>
    <t>เพื่อจ่ายเป็นเงินอุดหนุน อ.เสลภูมิ ในการดำเนินการโครงการจัดงานบุญผะเหวด</t>
  </si>
  <si>
    <t xml:space="preserve">เพื่อจ่ายเป็นเงินอุดหนุน อ.เสลภูมิ ในการดำเนินการโครงการบุญคูณลาน สืบสานประเพณี </t>
  </si>
  <si>
    <t>วันมาฆบูชา วันวิสาขบูชา เป็นต้น</t>
  </si>
  <si>
    <t xml:space="preserve"> คลิป ไม้บรรทัด ยางลบ กระดาษคาร์บอน แฟ้ม  ฯลฯ</t>
  </si>
  <si>
    <t xml:space="preserve">   ค่าใบอนญาตประกอบการค้าสำหรับกิจการที่เป็นอันตรายต่อสุขภาพ</t>
  </si>
  <si>
    <t xml:space="preserve">       -    เพื่อจ่ายเป็นเงินประจำตำแหน่ง ผอ.กองช่าง </t>
  </si>
  <si>
    <t>งด.ตำบล</t>
  </si>
  <si>
    <t>จ้าง พนง.จ้าง/เงินเพิ่ม</t>
  </si>
  <si>
    <t xml:space="preserve">สรุป ค่าใช้จ่ายด้านการบริหารงานบุคคล ตาม พรบ.การบริหารงานบุคคล พ.ศ. 2542 มาตรา 35  </t>
  </si>
  <si>
    <t xml:space="preserve">เงินเดือนพนักงานส่วนตำบล   </t>
  </si>
  <si>
    <t>ผู้รายงาน</t>
  </si>
  <si>
    <t>รองปลัด อบต.</t>
  </si>
  <si>
    <t>ปลัด อบต.</t>
  </si>
  <si>
    <t>(นางชุลีพร  แย้มดวง)</t>
  </si>
  <si>
    <t>(นายณรงค์  บุบผากัณฑ์)</t>
  </si>
  <si>
    <t>ผู้รับรอง</t>
  </si>
  <si>
    <t>ผู้รวบรวม</t>
  </si>
  <si>
    <t xml:space="preserve">  ค่าตอบแทนพนักงานจ้าง</t>
  </si>
  <si>
    <t xml:space="preserve">ค่าเช่าบ้าน  </t>
  </si>
  <si>
    <t>ค่าตอบแทนพนักงานจ้าง</t>
  </si>
  <si>
    <t xml:space="preserve">เพื่อจ่ายเป็นค่าโฆษณาและเผยแพร่ </t>
  </si>
  <si>
    <t>สำหรับค่าลงทะเบียน ค่าเบี้ยเลี้ยง ค่าพาหนะ ค่าเช่าที่พัก และ</t>
  </si>
  <si>
    <t>ค่าใช้จ่ายอื่นๆ ในการเดินทางไปราชการ หรือ อบรมสัมมนาของ</t>
  </si>
  <si>
    <t>เพื่อจ่ายเป็นค่าใช้จ่ายในการเดินทางไปราชการเดินทางไปราชการ</t>
  </si>
  <si>
    <t>เพื่อจ่ายเป็นค่าจัดซื้อวัสดุอุปกรณ์สำนักงานเพื่อใช้ในกิจการกองคลัง</t>
  </si>
  <si>
    <t>เพื่อจ่ายเป็นค่าจัดซื้อวัสดุคอมพิวเตอร์ เพื่อใช้ในกิจการกองคลัง</t>
  </si>
  <si>
    <t>เพื่อจ่ายเป็นค่าจัดซื้อวัสดุอุปกรณ์ต่างๆ เพื่อใช้ในการเผยแพร่ข้อมูลข่าวสาร</t>
  </si>
  <si>
    <t>เพื่อจ่ายเป็นค่าเงินเดือนให้แก่ นายกอบต.</t>
  </si>
  <si>
    <t xml:space="preserve">เพื่อจ่ายเป็นค่าเงินเดือนให้แก่รองนายกอบต.จำนวน 2 คน  </t>
  </si>
  <si>
    <t>เพื่อจ่ายเป็นค่าตอบแทนให้แก่ นายกอบต.</t>
  </si>
  <si>
    <t xml:space="preserve">เพื่อจ่ายเป็นค่าตอบแทนให้แก่รองนายกอบต. จำนวน 2 คน </t>
  </si>
  <si>
    <t>เพื่อจ่ายเป็นค่าตอบแทนพิเศษให้แก่ นายกอบต.</t>
  </si>
  <si>
    <t>เพื่อจ่ายเป็นค่าตอบแทนเลขานุการนายกอบต.</t>
  </si>
  <si>
    <t>ค่าตอบแทนประธานสภาอบต.</t>
  </si>
  <si>
    <t>ค่าตอบแทนรองประธานสภาอบต.</t>
  </si>
  <si>
    <t>หัวหน้าสำนักปลัด อบต., หัวหน้าฝ่ายบริหารงานทั่วไป ,นักวิเคราะห์นโยบายและแผนชำนาญการ</t>
  </si>
  <si>
    <t>นิติกรชำนาญการ,เจ้าพนักงานธุรการชำนาญงาน</t>
  </si>
  <si>
    <t>เพื่อจ่ายเป็นเงินช่วยเหลือค่าเช่าบ้านของพนักงานส่วนตำบล ผู้ซึ่งมีสิทธิเบิกได้ตามระเบียบ</t>
  </si>
  <si>
    <t>ค่ารับรองในการต้อนรับบุคคลหรือคณะบุคคล</t>
  </si>
  <si>
    <t xml:space="preserve">ค่ารับรองในการประชุมสภา อบต.    </t>
  </si>
  <si>
    <t xml:space="preserve"> ของรางวัลค่าจัดนิทรรศการรณรงค์ต่าง ๆ เป็นต้น</t>
  </si>
  <si>
    <t xml:space="preserve">ค่าพาหนะ ค่าเบี้ยเลี้ยง ค่าที่พัก  ฯลฯ </t>
  </si>
  <si>
    <t>เพื่อจ่ายเป็นค่าซื้อสิ่งของ เครื่องใช้ต่างๆ เช่น กระดาษ ปากกา แฟ้ม</t>
  </si>
  <si>
    <t xml:space="preserve"> ดินสอ ฯลฯ</t>
  </si>
  <si>
    <t>- 19 -</t>
  </si>
  <si>
    <t>- 20 -</t>
  </si>
  <si>
    <t>เพื่อจ่ายเป็นค่าจัดโครงการฝึกอบรมทบทวนอาสาสมัคร</t>
  </si>
  <si>
    <t>- 22 -</t>
  </si>
  <si>
    <t>- 23 -</t>
  </si>
  <si>
    <t>- 24 -</t>
  </si>
  <si>
    <t>เพื่อจ่ายเป็นเงินเดือนพนักงานส่วนตำบล  ตำแหน่ง นักบริหารงานสวัสดิการสังคม  นักพัฒนาชุมชนชำนาญการ</t>
  </si>
  <si>
    <t xml:space="preserve">      -     เพื่อจ่ายเป็นเงินเพิ่มต่างๆของพนักงานจ้าง  ตำแหน่ง พนง.ขับรถยนต์ ,คนงานประจำรถขยะ</t>
  </si>
  <si>
    <t xml:space="preserve">       -    เพื่อจ่ายเป็นเงินเพิ่มต่างๆของพนักงานจ้าง  ตำแหน่ง คนสวน</t>
  </si>
  <si>
    <t>รายจ่ายเกี่ยวกับการรับรองและพิธีการ</t>
  </si>
  <si>
    <t>เพื่อจ่ายเป็นค่าใช้จ่ายในการจัดงานต่างๆ เช่น วันปิยมหาราช วันเฉลิมพระชนมพรรษา</t>
  </si>
  <si>
    <t>เพื่อจ่ายเป็นค่าจัดซื้อสิ่งของ เครื่องใช้ต่างๆ เช่น กระดาษ ปากกา ดินสอ แฟ้ม ฯลฯ</t>
  </si>
  <si>
    <t>เพื่อจ่ายเป็นเงินเดือนข้าราชการครูผู้ดูแลเด็ก ศูนย์พัฒนาเด็กเล็กขององค์การบริหาร</t>
  </si>
  <si>
    <t>เพื่อจ่ายเป็นเงินช่วยเหลือการศึกษาบุตรของข้าราชการครูผู้ดูแลเด็ก ผู้ซึ่งมีสิทธิเบิกได้ตามระเบียบ</t>
  </si>
  <si>
    <t xml:space="preserve"> ดินสอ ปากกา แฟ้ม ฯลฯ เป็นต้น</t>
  </si>
  <si>
    <t xml:space="preserve">                 ส่วนตำบลบึงเกลือ </t>
  </si>
  <si>
    <t xml:space="preserve">       (1) อุดหนุนองค์กรปกครองส่วนท้องถิ่น </t>
  </si>
  <si>
    <t xml:space="preserve">มีกำหนด 12 เดือน </t>
  </si>
  <si>
    <t xml:space="preserve"> - 31 -</t>
  </si>
  <si>
    <t xml:space="preserve">  ค่าบริการสื่อสารและโทรคมนาคม</t>
  </si>
  <si>
    <t>ค่าตอบแทนพนักงานจ้าง 220600</t>
  </si>
  <si>
    <t xml:space="preserve">       -    เพื่อจ่ายเป็นค่าตอบแทนให้แก่พนักงานจ้าง ตำแหน่ง คนสวน</t>
  </si>
  <si>
    <t xml:space="preserve">        -   เพื่อจ่ายเป็นค่าตอบแทนให้แก่พนักงานจ้าง ตำแหน่ง พนง.ขับรถยนต์ ,คนงานประจำรถขยะ</t>
  </si>
  <si>
    <t>ค่าก่อสร้างสิ่งสาธารณูปโภค</t>
  </si>
  <si>
    <t xml:space="preserve">                                              - งานการศาสนาและวัฒนธรรมท้องถิ่น</t>
  </si>
  <si>
    <t xml:space="preserve">                                              -  งานวิชาการวางแผนและส่งเสริมการท่องเที่ยว</t>
  </si>
  <si>
    <t xml:space="preserve">  -</t>
  </si>
  <si>
    <t>โครงการป้องกันและแก้ไขปัญหายาเสพติดสำหรับส่งเสริมการบำบัดฟื้นฟูผู้เสพ/</t>
  </si>
  <si>
    <t>ผู้ติดยาเสพติดและส่งเสริมการฝึกอบรมอาชีพให้แก่ผู้ผ่านการบำบัด</t>
  </si>
  <si>
    <t xml:space="preserve">เพื่อจ่ายเป็นค่าตอบแทนพนักงานจ้าง ตำแหน่ง ผู้ดูแลเด็ก </t>
  </si>
  <si>
    <t>เพื่อจ่ายเป็นค่าตอบแทนพนักงานจ้าง ตำแหน่ง คนงานประจำเครื่องสูบน้ำ</t>
  </si>
  <si>
    <t xml:space="preserve">ค่าตอบแทนพนักงานจ้าง 220600  </t>
  </si>
  <si>
    <t>เพื่อจ่ายเป็นเงินเดือนพนักงานส่วนตำบล ตำแหน่ง จพง.ป้องกันและบรรเทาสาธารณภัยชำนาญงาน</t>
  </si>
  <si>
    <t>เพื่อจ่ายเป็นเงินเดือนพนักงานส่วนตำบล ตำแหน่ง นักบริหารการศึกษา นักวิชาการศึกษาปฏิบัติการ</t>
  </si>
  <si>
    <t xml:space="preserve">        -   เพื่อจ่ายเป็นเงินเดือนพนักงานส่วนตำบล  ตำแหน่ง นักบริหารงานช่าง,เจ้าพนักงานธุรการชำนาญงาน</t>
  </si>
  <si>
    <t>(กองการศึกษาฯ)</t>
  </si>
  <si>
    <t>เพื่อจ่ายเป็นค่าจัดงานโครงการอบรมกลุ่มเยาวชนพิทักษ์สิ่งแวดล้อมและสังคม</t>
  </si>
  <si>
    <t xml:space="preserve">        -   เพื่อจ่ายเป็นเงินเดือนพนักงานส่วนตำบล  ตำแหน่ง จพง.ส่งเสริมการท่องเที่ยวชำนาญงาน</t>
  </si>
  <si>
    <t xml:space="preserve">   รายจ่ายเพื่อให้ได้มาซึ่งบริการ</t>
  </si>
  <si>
    <t>ค่าจ้าง พนง.</t>
  </si>
  <si>
    <r>
      <t xml:space="preserve">เงินสมทบกองทุนประกันสังคม  </t>
    </r>
    <r>
      <rPr>
        <sz val="15"/>
        <rFont val="TH SarabunPSK"/>
        <family val="2"/>
      </rPr>
      <t>110300</t>
    </r>
  </si>
  <si>
    <r>
      <t xml:space="preserve">รายจ่ายตามข้อผูกพัน  </t>
    </r>
    <r>
      <rPr>
        <sz val="15"/>
        <rFont val="TH SarabunPSK"/>
        <family val="2"/>
      </rPr>
      <t xml:space="preserve"> 111100</t>
    </r>
  </si>
  <si>
    <t>16-17</t>
  </si>
  <si>
    <t>เพื่อจ่ายเป็นค่าวัสดุงานบ้านงานครัว เช่น ถุงมือ ตะกร้า ไม้กวาด รองเท้าบูร์ท ฯลฯ</t>
  </si>
  <si>
    <t xml:space="preserve">เพื่อจ่ายเป็นค่าในการเดินทางไปราชการ อบรม สัมมนา เช่น ค่าลงทะเบียนอบรม ค่าพาหนะ  </t>
  </si>
  <si>
    <t>ร่าง</t>
  </si>
  <si>
    <t xml:space="preserve">เพื่อจ่ายเป็นเงินเดือนพนักงานส่วนตำบล ตำแหน่ง ผอ.กองคลัง หัวหน้าฝ่ายการเงิน </t>
  </si>
  <si>
    <t>เพื่อเป็นค่าใช้จ่ายโครงการสนับสนุนค่าใช้จ่ายการบริหารสถานศึกษา</t>
  </si>
  <si>
    <t>ค่าจ้าง/เงินเพิ่ม</t>
  </si>
  <si>
    <t>จ้าง</t>
  </si>
  <si>
    <t>เพิ่ม</t>
  </si>
  <si>
    <t>รวมทั้งหมด</t>
  </si>
  <si>
    <t>ลบเงินเดือนครู โอ้+เหมียว</t>
  </si>
  <si>
    <t>ลบเงินประจำตำแหน่ง</t>
  </si>
  <si>
    <t>ยอดคงเหลือ</t>
  </si>
  <si>
    <t>ร้อยละของงบประมาณ</t>
  </si>
  <si>
    <t xml:space="preserve">เพื่อจ่ายสงเคราะห์เบี้ยยังชีพผู้พิการ จำนวน  280  คน อัตรารายละ 800 บาท/เดือน </t>
  </si>
  <si>
    <t>เพื่อจ่ายสงเคราะห์เบี้ยยังชีพผู้ป่วยโรคเอดส์ จำนวน 20 คนๆละ 500 บาท ต่อเดือน</t>
  </si>
  <si>
    <t>รวมถึงตำแหน่งอื่นๆที่รับโอนและบรรจุแต่งตั้งใหม่</t>
  </si>
  <si>
    <t>เพื่อจ่ายเป็นค่าตอบแทนให้แก่พนักงานจ้าง ตำแหน่ง ผช.จนท.ธุรการ,พนักงานขับรถยนต์</t>
  </si>
  <si>
    <t>เพื่อจ่ายเป็นค่าซื้อวัสดุก่อสร้าง เช่น ไม้ต่างๆ ทินเนอร์ สี แปรงทาสี เลื่อย ใบมีด ตะปู</t>
  </si>
  <si>
    <t xml:space="preserve">อิฐ ปูนซีเมนต์ หิน ทราย ดิน หินลูกรัง หินคลุก ยางมะตอย ฯลฯ </t>
  </si>
  <si>
    <t>สำหรับใช้กับเครื่องจักรกลของ อบจ.รอ.</t>
  </si>
  <si>
    <t>ค่าที่ดินและสิ่งก่อสร้าง   420000</t>
  </si>
  <si>
    <t xml:space="preserve"> ปีงบ 60 กศ.</t>
  </si>
  <si>
    <t xml:space="preserve"> ปีงบ 60 สส.</t>
  </si>
  <si>
    <t>ช่าง</t>
  </si>
  <si>
    <t xml:space="preserve">และค่าจ้างเหมาบริการอื่นๆ </t>
  </si>
  <si>
    <t xml:space="preserve"> - 29 -</t>
  </si>
  <si>
    <t xml:space="preserve"> - 39 -</t>
  </si>
  <si>
    <t>เพื่อจ่ายเป็นค่าจ้างเหมาเขียนป้ายประชาสัมพันธ์ต่างๆ และค่าจ้างเหมาบริการอื่นๆ</t>
  </si>
  <si>
    <t>( แผน 4 ปี น. 123 )</t>
  </si>
  <si>
    <t xml:space="preserve">และโรงเรียนบ้านน้ำจั้นน้อย  </t>
  </si>
  <si>
    <t xml:space="preserve">ค่าตอบแทนสมาชิกสภา อบต. จำนวน 15 คน </t>
  </si>
  <si>
    <t>ปี 2561</t>
  </si>
  <si>
    <t>ค่าครุภัณฑ์การเกษตร</t>
  </si>
  <si>
    <t>ค่าจ้างเหมาเขียนป้ายประชาสัมพันธ์ต่าง ๆ ค่าล้างฟิล์ม  ค่าถ่ายเอกสาร</t>
  </si>
  <si>
    <t>เพื่อจ่ายเป็นค่าธรรมเนียมต่างๆ และค่าจ้างเหมาบริการอื่นๆ</t>
  </si>
  <si>
    <r>
      <t>เงินเดือน (ฝ่ายประจำ)</t>
    </r>
    <r>
      <rPr>
        <sz val="15"/>
        <rFont val="TH SarabunPSK"/>
        <family val="2"/>
      </rPr>
      <t xml:space="preserve">   522000</t>
    </r>
  </si>
  <si>
    <r>
      <t>งบบุคลากร</t>
    </r>
    <r>
      <rPr>
        <sz val="15"/>
        <rFont val="TH SarabunPSK"/>
        <family val="2"/>
      </rPr>
      <t xml:space="preserve">  520000</t>
    </r>
  </si>
  <si>
    <r>
      <t>งานบริการสาธารณสุขและงานสาธารณสุขอื่น</t>
    </r>
    <r>
      <rPr>
        <b/>
        <u val="double"/>
        <sz val="12"/>
        <rFont val="TH SarabunPSK"/>
        <family val="2"/>
      </rPr>
      <t xml:space="preserve"> 00223</t>
    </r>
  </si>
  <si>
    <r>
      <t xml:space="preserve">รายจ่ายเกี่ยวเนื่องกับการปฏิบัติราชการที่ไม่เข้าลักษณะรายจ่ายหมวดอื่น </t>
    </r>
    <r>
      <rPr>
        <b/>
        <sz val="12"/>
        <rFont val="TH SarabunPSK"/>
        <family val="2"/>
      </rPr>
      <t>320300</t>
    </r>
  </si>
  <si>
    <r>
      <t>งานบริหารทั่วไปเกี่ยวกับเคหะและชุมชน</t>
    </r>
    <r>
      <rPr>
        <b/>
        <sz val="19"/>
        <rFont val="TH SarabunPSK"/>
        <family val="2"/>
      </rPr>
      <t xml:space="preserve"> 00241</t>
    </r>
  </si>
  <si>
    <r>
      <t>งบบุคลากร</t>
    </r>
    <r>
      <rPr>
        <b/>
        <sz val="16"/>
        <rFont val="TH SarabunPSK"/>
        <family val="2"/>
      </rPr>
      <t xml:space="preserve">    520000</t>
    </r>
  </si>
  <si>
    <r>
      <t>แผนงานสร้างความเข้มแข็งของชุมชน</t>
    </r>
    <r>
      <rPr>
        <sz val="16"/>
        <rFont val="TH SarabunPSK"/>
        <family val="2"/>
      </rPr>
      <t xml:space="preserve">  00250</t>
    </r>
  </si>
  <si>
    <r>
      <t>งานส่งเสริมและสนับสนุนความเข้มแข็งชุมชน</t>
    </r>
    <r>
      <rPr>
        <b/>
        <sz val="17"/>
        <rFont val="TH SarabunPSK"/>
        <family val="2"/>
      </rPr>
      <t xml:space="preserve"> 00252</t>
    </r>
  </si>
  <si>
    <r>
      <t>เงินเดือน (ฝ่ายประจำ)</t>
    </r>
    <r>
      <rPr>
        <sz val="15"/>
        <rFont val="TH SarabunPSK"/>
        <family val="2"/>
      </rPr>
      <t xml:space="preserve">    522000</t>
    </r>
  </si>
  <si>
    <r>
      <t>งบบุคลากร</t>
    </r>
    <r>
      <rPr>
        <sz val="15"/>
        <rFont val="TH SarabunPSK"/>
        <family val="2"/>
      </rPr>
      <t xml:space="preserve">    520000</t>
    </r>
  </si>
  <si>
    <t xml:space="preserve">                                          -  งานบำบัดน้ำสีย</t>
  </si>
  <si>
    <t xml:space="preserve">  ภาษีและค่าธรรมเนียมรถยนต์และล้อเลื่อน</t>
  </si>
  <si>
    <t xml:space="preserve">เพื่อจ่ายเป็นค่าตอบแทนพนักงานจ้าง ตำแหน่ง ผช.จพง.ประปา </t>
  </si>
  <si>
    <t xml:space="preserve">เพื่อจ่ายเป็นเงินค่าครองชีพชั่วคราวให้พนักงานจ้าง ตำแหน่ง ผช.จพง.ประปา </t>
  </si>
  <si>
    <t>เพื่อจ่ายเป็นค่าตอบแทนให้แก่พนักงานจ้าง ตำแหน่ง ผช.นายช่างไฟฟ้า</t>
  </si>
  <si>
    <t>เพื่อจ่ายเป็นเงินเพิ่มต่างๆ ของพนักงานจ้าง ตำแหน่ง ผช.นายช่างไฟฟ้า</t>
  </si>
  <si>
    <t xml:space="preserve">       -    เพื่อจ่ายเป็นค่าตอบแทนให้แก่พนักงานจ้าง ตำแหน่ง ผช.จพง.ธุรการ </t>
  </si>
  <si>
    <t xml:space="preserve">       -    เพื่อจ่ายเป็นเงินเพิ่มต่างๆของพนักงานจ้าง  ตำแหน่ง ผช.จพง.ธุรการ  </t>
  </si>
  <si>
    <t>(นางสาวนารี  อรัญโสต)</t>
  </si>
  <si>
    <t>นักวิเคราะห์นโยบายและแผนชำนาญการ</t>
  </si>
  <si>
    <t>(นางวิภาวดี  วันสุข)</t>
  </si>
  <si>
    <t>หัวหน้าสำนักปลัด อบต.</t>
  </si>
  <si>
    <t>ผู้ตรวจสอบ</t>
  </si>
  <si>
    <t>ค่าจ้าง</t>
  </si>
  <si>
    <t>เงินเพิ่ม</t>
  </si>
  <si>
    <t>เงินเดือนครู</t>
  </si>
  <si>
    <t>ค่าจ้างครู</t>
  </si>
  <si>
    <t>เงินเพิ่มครู</t>
  </si>
  <si>
    <t xml:space="preserve">   ค่าจัดซื้อครุภัณฑ์คอมพิวเตอร์</t>
  </si>
  <si>
    <t>คุณลักษณะพื้นฐาน</t>
  </si>
  <si>
    <t xml:space="preserve"> - หน่วยความจำหลัก (RAM) ชนิด DDR4 หรือดีกว่า มีขนาดไม่น้อยกว่า 4 GB</t>
  </si>
  <si>
    <t>หรือ ชนิด Solid State Drive ขนาดความจุไม่น้อยกว่า 120 GB จำนวน  1  หน่วย</t>
  </si>
  <si>
    <t>ดีกว่า จำนวนไม่น้อยกว่า  1 ช่อง</t>
  </si>
  <si>
    <t xml:space="preserve"> - มีช่องเชื่อมต่อ (Interface) แบบ USB 2.0 หรือดีกว่า ไม่น้อยกว่า 3 ช่อง</t>
  </si>
  <si>
    <t xml:space="preserve"> - มีแป้นพิมพ์และเมาส์</t>
  </si>
  <si>
    <t xml:space="preserve"> - สามารถใช้งาน Wi-Fi (IEE 802.11b, g ,n, ac) และ Bluetooth</t>
  </si>
  <si>
    <t xml:space="preserve"> - สามารถสำรองไฟฟ้าได้ไม่น้อยกว่า 15 นาที</t>
  </si>
  <si>
    <t>ครุภัณฑ์คอมพิวเตอร์</t>
  </si>
  <si>
    <t>เพื่อจ่ายเป็นค่าธรรมเนียมต่างๆและ ค่าจ้างเหมาบริการอื่นๆ</t>
  </si>
  <si>
    <t>รายจ่ายเกี่ยวเนื่องกับการปฏิบัติราชการที่ไม่เข้าลักษณะรายจ่ายหมวดอื่น 320300</t>
  </si>
  <si>
    <t xml:space="preserve">      -     เพื่อจ่ายเป็นเงินเพิ่มต่างๆของพนักงานจ้าง  ตำแหน่ง ผช.จนท.ธุรการ,พนง.ขับรถยนต์ </t>
  </si>
  <si>
    <t xml:space="preserve">เพื่อจ่ายเป็นค่าธรรมเนียมต่างๆ ค่าจ้างเหมาบริการดูดสิ่งปฏิกูล ค่าจ้างเหมาโฆษณา </t>
  </si>
  <si>
    <t xml:space="preserve">ครุภัณฑ์คอมพิวเตอร์  </t>
  </si>
  <si>
    <t>(เกณฑ์ราคากลางและคุณลักษณะพื้นฐานครุภัณฑ์คอมพิวเตอร์ประจำปี พ.ศ.2561 ณ วันที่ 23 พฤษภาคม 2561)</t>
  </si>
  <si>
    <t xml:space="preserve">เพื่อจ่ายเป็นค่าจัดซื้อคอมพิวเตอร์ All In One สำหรับงานสำนักงาน </t>
  </si>
  <si>
    <t>จำนวน 1 เครื่อง  คุณลักษณะพื้นฐาน</t>
  </si>
  <si>
    <t>- 21 -</t>
  </si>
  <si>
    <t xml:space="preserve">ผู้สูงอายุที่อายุระหว่าง 70-79 ปี จำนวน  400  คน อัตรารายละ 700 บาท/เดือน </t>
  </si>
  <si>
    <t xml:space="preserve">ผู้สูงอายุที่อายุระหว่าง 80-89 ปี จำนวน   180   คน อัตรารายละ 800 บาท/เดือน </t>
  </si>
  <si>
    <t xml:space="preserve">ผู้สูงอายุที่อายุระหว่าง 90 ปีขึ้นไป จำนวน  30  คน อัตรารายละ 1,000 บาท/เดือน </t>
  </si>
  <si>
    <t>เพื่อจ่ายเป็นการจัดโครงการเพิ่มประสิทธิภาพและศึกษาดูงานนอกสถานที่ของ</t>
  </si>
  <si>
    <t xml:space="preserve">บุคลากรศูนย์พัฒนาเด็กเล็ก และคณะกรรมการบริหารศูนย์พัฒนาเด็กเล็ก      </t>
  </si>
  <si>
    <t xml:space="preserve">เพื่อจ่ายเป็นค่าจัดโครงการจัดนิทรรศการนำเสนอผลงานและส่งเสริมการเรียนรู้   </t>
  </si>
  <si>
    <t>เพื่อจ่ายเป็นค่าจัดโครงการวันเด็กโรงเรียนในเขต และศูนย์พัฒนาเด็กเล็ก</t>
  </si>
  <si>
    <t xml:space="preserve">ศูนย์พัฒนาเด็กเล็กองค์การบริหารส่วนตำบลบึงเกลือ </t>
  </si>
  <si>
    <t>ศูนย์พัฒนาเด็กเล็กบ้านบ่อแก</t>
  </si>
  <si>
    <t xml:space="preserve">2. รายการค่าใช้จ่ายสำหรับสนับสนุนค่าจัดการเรียนการสอนของศูนย์พัฒนาเด็กเล็ก </t>
  </si>
  <si>
    <t>(ค่าจัดการเรียนการสอนรายหัว) อัตราคนละ 1,700 บาท</t>
  </si>
  <si>
    <t>3. รายการค่าใช้จ่ายสำหรับสนับสนุนค่าใช้จ่ายในการจัดการศึกษาสำหรับ</t>
  </si>
  <si>
    <t>ศูนย์พัฒนาเด็กเล็ก</t>
  </si>
  <si>
    <t>ค่าหนังสือเรียน อัตราคนละ 200 บาท</t>
  </si>
  <si>
    <t>ค่าอุปกรณ์การเรียน อัตราคนละ 200 บาท</t>
  </si>
  <si>
    <t>ค่าเครื่องแบบนักเรียน อัตราคนละ 300 บาท</t>
  </si>
  <si>
    <t>ค่ากิจกรรมพัฒนาผู้เรียน อัตราคนละ 430 บาท</t>
  </si>
  <si>
    <t>(ตามหนังสือด่วนที่สุด ที่ มท 0816.2/ว3274 ลงวันที่ 19 มิถุนายน 2561)</t>
  </si>
  <si>
    <t xml:space="preserve">เพื่อจ่ายเป็นค่าอาหารเสริม (นม) สำหรับเด็กเล็กในศูนย์พัฒนาเด็กเล็ก </t>
  </si>
  <si>
    <t>อบต.บึงเกลือ จัดสรรสำหรับเด็กปฐมวัยใน ศพด. จำนวน 260 วัน</t>
  </si>
  <si>
    <t xml:space="preserve">เพื่อจ่ายเป็นค่าอาหารเสริม (นม) สำหรับเด็กเล็กในศูนย์พัฒนาเด็กเล็กบ้านบ่อแก </t>
  </si>
  <si>
    <t>จัดสรรสำหรับเด็กปฐมวัยใน ศพด. จำนวน 260 วัน</t>
  </si>
  <si>
    <t xml:space="preserve">เพื่อจ่ายเป็นค่าจัดซื้ออาหารเสริม (นม) ให้กับเด็กนักเรียนโรงเรียนประถมศึกษา </t>
  </si>
  <si>
    <t xml:space="preserve">และเด็ก ป.1-ป.6 จำนวน 260 วัน จำนวน 5 โรงเรียน  ดังนี้  โรงเรียนบ้านโนนสว่าง, </t>
  </si>
  <si>
    <t xml:space="preserve">โรงเรียนบ้านหัวคู, โรงเรียนบ้านโนนสวรรค์, โรงเรียนบ่อแกนางเลา </t>
  </si>
  <si>
    <t xml:space="preserve">     ค่าจัดซื้อครุภัณฑ์พัดลมโคจร</t>
  </si>
  <si>
    <t xml:space="preserve">ราคาตัวละ 2,000 บาท พัดลมติดเพดานขนาด 16 นิ้ว ปรับระดับแรงลมได้ 3 ระดับ </t>
  </si>
  <si>
    <t>ควบคุมการทำงานแบบสวิตซ์แยกอิสระ พร้อมสวิตซ์หยุดส่ายในตัว ยืดอายุการ</t>
  </si>
  <si>
    <t>ใช้งานด้วยระบบลูกปืน (Ball Bearing) มีระบบตัดไฟอัตโนมัติ เมื่ออุณหภูมิ</t>
  </si>
  <si>
    <t>ร้อนผิดปกติ พร้อมติดตั้ง (จัดซื้อตามราคาท้องถิ่นเนื่องจากเป็นครุภัณฑ์ที่</t>
  </si>
  <si>
    <t>ไม่มีกำหนดไว้ในบัญชีมาตรฐานครุภัณฑ์)</t>
  </si>
  <si>
    <t xml:space="preserve">เด็ก ป.1- ป.6 ของโรงเรียนสังกัดสำนักงานคณะกรรมการการศึกษาขั้นพื้นฐาน ( สพฐ.) อัตราคนละ 20 บาท </t>
  </si>
  <si>
    <t xml:space="preserve"> จำนวน 200 วัน (จัดสรร 100 %) รายละเอียดแต่ละโรงเรียน ดังนี้</t>
  </si>
  <si>
    <t xml:space="preserve">  อุดหนุนกิจการส่งเสริมการศึกษาให้แก่โรงเรียนบ้านบ่อแกนางเลา</t>
  </si>
  <si>
    <t>(แผน 4ปีน.131)</t>
  </si>
  <si>
    <t>ปี 2562</t>
  </si>
  <si>
    <t>หมวดเงินอุดหนุนให้โดยระบุวัตถุประสงค์</t>
  </si>
  <si>
    <t xml:space="preserve">เพื่อจ่ายเป็นค่าจัดงานโครงการอบรมวิชาการและทัศนศึกษาดูงานกลุ่มสตรี แม่บ้าน </t>
  </si>
  <si>
    <t>เพื่อจ่ายเป็นค่าธรรมเนียมต่างๆ ค่าจ้างเหมาเขียนป้ายประชาสัมพันธ์ต่าง ๆ</t>
  </si>
  <si>
    <t xml:space="preserve">บุคคลหรือคณะกรรมการตาม พรบ.การจัดซื้อจัดจ้างและการบริหารพัสดุภาครัฐ พ.ศ.2560 </t>
  </si>
  <si>
    <t xml:space="preserve">เช่น พนักงานส่วนตำบล ผู้บริหาร สมาชิกสภาฯ </t>
  </si>
  <si>
    <t xml:space="preserve">ค่าขุดลอกทำความสะอาดรางระบายน้ำสาธารณะ หมู่ที่ 1 - 9 </t>
  </si>
  <si>
    <t xml:space="preserve">ค่าจ้างเหมาฝังกลบขยะของ อบต. ค่าจ้างทำความสะอาดต่าง ๆ </t>
  </si>
  <si>
    <t xml:space="preserve">ค่าถ่ายเอกสาร และค่าจ้างเหมาบริการอื่นๆ </t>
  </si>
  <si>
    <t>เพื่อจ่ายเป็นค่าจ้างเหมาบริการอื่น ๆ</t>
  </si>
  <si>
    <t>- 18 -</t>
  </si>
  <si>
    <t xml:space="preserve"> - 28 -</t>
  </si>
  <si>
    <t xml:space="preserve"> - 32 -</t>
  </si>
  <si>
    <t xml:space="preserve"> - 35 -</t>
  </si>
  <si>
    <t xml:space="preserve"> - 36 -</t>
  </si>
  <si>
    <t xml:space="preserve"> - 37 -</t>
  </si>
  <si>
    <t xml:space="preserve"> - 43 -</t>
  </si>
  <si>
    <t xml:space="preserve"> - 44 -</t>
  </si>
  <si>
    <t xml:space="preserve"> (แผน 4 ปี หน้า 129)</t>
  </si>
  <si>
    <t>เงินบำเหน็จลูกจ้างประจำ 120900</t>
  </si>
  <si>
    <t xml:space="preserve">  ค่าธรรมเนียมเก็บและขนมูลฝอย</t>
  </si>
  <si>
    <t xml:space="preserve">  ค่าธรรมเนียมเกี่ยวกับทะเบียนพาณิชย์</t>
  </si>
  <si>
    <t xml:space="preserve">   ค่าใบอนุญาตจำหน่ายสินค้าในที่หรือทางสาธารณะ</t>
  </si>
  <si>
    <t xml:space="preserve">  ค่าธรรมเนียมเกี่ยวกับใบอนุญาตการขายสุรา</t>
  </si>
  <si>
    <t xml:space="preserve">  ค่าธรรมเนียมเกี่ยวกับการควบคุมอาคาร</t>
  </si>
  <si>
    <t xml:space="preserve">  ค่าใบอนุญาตเกี่ยวกับการควบคุมอาคาร</t>
  </si>
  <si>
    <t xml:space="preserve">  ภาษีมูลค่าเพิ่ม 1/9 ตาม พ.ร.บ.จัดสรรรายได้ฯ</t>
  </si>
  <si>
    <t xml:space="preserve">ประมาณการไว้เท่ากับปีที่ผ่านมา </t>
  </si>
  <si>
    <t>เพื่อจ่ายเป็นค่าจัดงานโครงการอบรมให้ความรู้ด้านการป้องกันและแก้ไขโรคเอดส์</t>
  </si>
  <si>
    <t>เพื่อจ่ายเป็นค่าจัดงานโครงการอบรมให้ความรู้การคุ้มครองแก่ผู้บริโภค</t>
  </si>
  <si>
    <t>เพื่อจ่ายเป็นค่าจัดงานโครงการอบรมให้ความรู้ด้านกฎหมายแก่กลุ่มสตรี</t>
  </si>
  <si>
    <t xml:space="preserve"> - มีกำลังไฟฟ้าด้านนอกไม่น้อยกว่า 1 kVA (600 Watts)</t>
  </si>
  <si>
    <t>เพื่อจ่ายเป็นค่าใช้จ่ายอินเตอร์เน็ตศูนย์พัฒนาเด็กเล็ก ของ อบต.บึงเกลือ ทั้ง 2 แห่ง</t>
  </si>
  <si>
    <t>องค์การบริหารส่วนตำบลบึงเกลือ จึงขอชี้แจงให้ท่านประธานและสมาชิกทุกท่านได้รับทราบถึงสถานะการคลัง</t>
  </si>
  <si>
    <t>รายจ่ายที่จ่ายจากเงินสะสม</t>
  </si>
  <si>
    <t>รายจ่ายที่จ่ายจากเงินสะสมทุนสำรองเงินสะสม</t>
  </si>
  <si>
    <r>
      <rPr>
        <b/>
        <sz val="16"/>
        <rFont val="TH SarabunPSK"/>
        <family val="2"/>
      </rPr>
      <t xml:space="preserve"> </t>
    </r>
    <r>
      <rPr>
        <b/>
        <u val="single"/>
        <sz val="16"/>
        <rFont val="TH SarabunPSK"/>
        <family val="2"/>
      </rPr>
      <t>รายได้ที่รัฐบาลเก็บแล้วจัดสรรให้</t>
    </r>
    <r>
      <rPr>
        <b/>
        <sz val="16"/>
        <rFont val="TH SarabunPSK"/>
        <family val="2"/>
      </rPr>
      <t xml:space="preserve"> </t>
    </r>
  </si>
  <si>
    <r>
      <t>รายได้ที่รัฐบาลุอดหนุนให้</t>
    </r>
    <r>
      <rPr>
        <b/>
        <sz val="16"/>
        <rFont val="TH SarabunPSK"/>
        <family val="2"/>
      </rPr>
      <t xml:space="preserve">         </t>
    </r>
  </si>
  <si>
    <t>ประมาณการไว้ต่ำกว่าปีที่ผ่านมา</t>
  </si>
  <si>
    <t xml:space="preserve">เพื่อจ่ายเป็นเงินบำเหน็จรายเดือนลูกจ้างประจำ </t>
  </si>
  <si>
    <t>เพื่อจ่ายเป็นเงินประจำตำแหน่งและค่าตอบแทนพิเศษของพนักงานส่วนตำบลที่ควรได้รับตามระเบียบที่กำหนด</t>
  </si>
  <si>
    <t>เงินค่าตอบแทนพนักงานจ้าง+เงินเพิ่ม (เงินเดือนx100%5)</t>
  </si>
  <si>
    <r>
      <t>ด้านบริหารงานทั่วไป</t>
    </r>
    <r>
      <rPr>
        <b/>
        <sz val="20"/>
        <rFont val="TH SarabunPSK"/>
        <family val="2"/>
      </rPr>
      <t xml:space="preserve">   00100</t>
    </r>
  </si>
  <si>
    <r>
      <t>แผนงานการศึกษา</t>
    </r>
    <r>
      <rPr>
        <sz val="20"/>
        <rFont val="TH SarabunPSK"/>
        <family val="2"/>
      </rPr>
      <t xml:space="preserve">    00210</t>
    </r>
  </si>
  <si>
    <r>
      <t xml:space="preserve">รายจ่ายเกี่ยวเนื่องกับการปฏิบัติราชการที่ไม่เข้าลักษณะรายจ่ายหมวดอื่น </t>
    </r>
    <r>
      <rPr>
        <b/>
        <sz val="11"/>
        <rFont val="TH SarabunPSK"/>
        <family val="2"/>
      </rPr>
      <t>320300</t>
    </r>
  </si>
  <si>
    <r>
      <t>เพื่อจ่ายเป็นค่าจัดงาน โครงการรณรงค์ทำความสะอาดอ่างเก็บน้ำบึงเกลือ</t>
    </r>
    <r>
      <rPr>
        <sz val="14"/>
        <rFont val="TH SarabunPSK"/>
        <family val="2"/>
      </rPr>
      <t xml:space="preserve"> </t>
    </r>
  </si>
  <si>
    <r>
      <t xml:space="preserve">แผนงานสังคมสงเคราะห์ </t>
    </r>
    <r>
      <rPr>
        <u val="single"/>
        <sz val="20"/>
        <rFont val="TH SarabunPSK"/>
        <family val="2"/>
      </rPr>
      <t>00230</t>
    </r>
  </si>
  <si>
    <r>
      <t>งานสวัสดิการสังคมและสังคมสงเคราะห์</t>
    </r>
    <r>
      <rPr>
        <b/>
        <sz val="18"/>
        <rFont val="TH SarabunPSK"/>
        <family val="2"/>
      </rPr>
      <t xml:space="preserve">   </t>
    </r>
    <r>
      <rPr>
        <sz val="12"/>
        <rFont val="TH SarabunPSK"/>
        <family val="2"/>
      </rPr>
      <t>00232</t>
    </r>
  </si>
  <si>
    <r>
      <t xml:space="preserve">   เงินประจำตำแหน่ง</t>
    </r>
    <r>
      <rPr>
        <sz val="15"/>
        <rFont val="TH SarabunPSK"/>
        <family val="2"/>
      </rPr>
      <t xml:space="preserve"> </t>
    </r>
  </si>
  <si>
    <r>
      <t>งบดำเนินงาน</t>
    </r>
    <r>
      <rPr>
        <u val="double"/>
        <sz val="15"/>
        <rFont val="TH SarabunPSK"/>
        <family val="2"/>
      </rPr>
      <t xml:space="preserve">   530000</t>
    </r>
  </si>
  <si>
    <r>
      <t xml:space="preserve">   ค่าวัสดุสำนักงาน </t>
    </r>
    <r>
      <rPr>
        <sz val="15"/>
        <rFont val="TH SarabunPSK"/>
        <family val="2"/>
      </rPr>
      <t xml:space="preserve">330100 </t>
    </r>
    <r>
      <rPr>
        <b/>
        <sz val="15"/>
        <rFont val="TH SarabunPSK"/>
        <family val="2"/>
      </rPr>
      <t xml:space="preserve">     </t>
    </r>
  </si>
  <si>
    <r>
      <t xml:space="preserve">   ค่าวัสดุคอมพิวเตอร์  </t>
    </r>
    <r>
      <rPr>
        <sz val="15"/>
        <rFont val="TH SarabunPSK"/>
        <family val="2"/>
      </rPr>
      <t>331400</t>
    </r>
  </si>
  <si>
    <t>18-27</t>
  </si>
  <si>
    <t>28-34</t>
  </si>
  <si>
    <t>36-43</t>
  </si>
  <si>
    <t>43-44</t>
  </si>
  <si>
    <t>45-46</t>
  </si>
  <si>
    <t>เพื่อจ่ายเป็นค่าตอบแทนการปฏิบัติงานนอกเวลาราชการ</t>
  </si>
  <si>
    <t>1. แผนงานการเกษตร</t>
  </si>
  <si>
    <t>2. แผนงานการพาณิชย์</t>
  </si>
  <si>
    <t>เพื่อจ่ายเป็นค่าจ้างเหมาบริการพนักงานจดมาตรวัดน้ำ,</t>
  </si>
  <si>
    <t>พนักงานผลิตน้ำประปาและค่าจ้างเหมาบริการอื่นๆ</t>
  </si>
  <si>
    <t xml:space="preserve">เงินบำเหน็จรายเดือนลูกจ้างประจำ </t>
  </si>
  <si>
    <t xml:space="preserve">     ประจำปีงบประมาณ พ.ศ. 2563</t>
  </si>
  <si>
    <t xml:space="preserve">        คำแถลงประกอบงบประมาณรายจ่าย ประจำปีงบประมาณ พ.ศ.2563</t>
  </si>
  <si>
    <t xml:space="preserve">       รายละเอียดประกอบข้อบัญญัติงบประมาณรายจ่ายประจำปีงบประมาณ พ.ศ.2563</t>
  </si>
  <si>
    <t xml:space="preserve">       บันทึกหลักการและเหตุผลประกอบข้อบัญญัติงบประมาณรายจ่าย ประจำปีงบประมาณ พ.ศ.2563</t>
  </si>
  <si>
    <t>ประกอบงบประมาณรายจ่ายประจำปีงบประมาณ  พ.ศ 2563</t>
  </si>
  <si>
    <t>ตลอดจนหลักการและแนวนโยบายการดำเนินการ ในปีงบประมาณ พ.ศ. 2563 ดังต่อไปนี้</t>
  </si>
  <si>
    <t>ประจำปีงบประมาณ พ.ศ. 2563</t>
  </si>
  <si>
    <t>ปี 2563</t>
  </si>
  <si>
    <t>งบประมาณรายจ่ายประจำปีงบประมาณ พ.ศ.2563</t>
  </si>
  <si>
    <t>ประจำปีงบประมาณ พ.ศ.2563  ขององค์การบริหารส่วนตำบลบึงเกลือ</t>
  </si>
  <si>
    <t>พัฒนาองค์การบริหารส่วนตำบลตลอดปีงบประมาณ พ.ศ. 2563   จึงเสนอร่างข้อบัญญัติงบประมาณรายจ่าย</t>
  </si>
  <si>
    <t>ประจำปีงบประมาณ พ.ศ. 2563  เพื่อสมาชิกสภาพิจารณาเห็นชอบต่อไป</t>
  </si>
  <si>
    <t>งบประมาณรายจ่าย  ประจำปีงบประมาณ พ.ศ. 2563</t>
  </si>
  <si>
    <t xml:space="preserve">    โดยที่เป็นการสมควรตั้งงบประมาณรายจ่ายประจำปีงบประมาณ พ.ศ. 2563 อาศัยอำนาจตามความใน</t>
  </si>
  <si>
    <r>
      <t xml:space="preserve">  </t>
    </r>
    <r>
      <rPr>
        <sz val="14"/>
        <rFont val="TH SarabunPSK"/>
        <family val="2"/>
      </rPr>
      <t>ข้อ 1 ข้อบัญญัติองค์การบริหารส่วนตำบลนี้ เรียกว่า "ข้อบัญญัติงบประมาณรายจ่ายประจำปีงบประมาณ พ.ศ. 2563"</t>
    </r>
  </si>
  <si>
    <t xml:space="preserve">  ข้อ 2 ข้อบัญญัตินี้ใช้บังคับตั้งแต่วันที่ 1 ตุลาคม พ.ศ. 2562 เป็นต้นไป</t>
  </si>
  <si>
    <t xml:space="preserve">                      ประกาศ  ณ  วันที่                                             พ.ศ. 2562</t>
  </si>
  <si>
    <t>ประจำปีงบประมาณ พ.ศ.2563</t>
  </si>
  <si>
    <t>โครงการอบรมเชิงปฏิบัติการระบบบัญชีคอมพิวเตอร์ (e-LAAS)</t>
  </si>
  <si>
    <t>โครงการอบรมให้ความรู้ตาม พรบ.จัดซื้อจัดจ้างฯปี 2560 แก่ผู้บริหาร</t>
  </si>
  <si>
    <t xml:space="preserve"> สมาชิกสภาองค์การบริหารส่วนตำบลบึงเกลือและ</t>
  </si>
  <si>
    <t xml:space="preserve">หรือทรัพย์สินอื่น ฯลฯ   </t>
  </si>
  <si>
    <t xml:space="preserve">ปรับปรุงหลังคาโรงจอดรถบริเวณลานอเนกประสงค์ คสล. </t>
  </si>
  <si>
    <t>องค์การบริหารส่วนตำบลบึงเกลือ บ้านน้ำจั้นน้อย หมู่ที่ 8</t>
  </si>
  <si>
    <t xml:space="preserve">เพื่อจ่ายเป็นค่าปรับปรุงหลังคาโรงจอดรถบริเวณลานอเนกประสงค์ คสล. องค์การบริหารส่วนตำบลบึงเกลือ </t>
  </si>
  <si>
    <t>บ้านน้ำจั้นน้อย หมู่ที่ 8 ชนิดหลังคาแผ่นเหล็กรีดลอน (เมทัลชีท) ขนาดกว้าง 10.00 เมตร</t>
  </si>
  <si>
    <t>ยาว 36.00 เมตร พื้นที่ปรับปรุงหลังคาไม่น้อยกว่า 360 ตารางเมตร ก่อสร้างบริเวณ</t>
  </si>
  <si>
    <t>ด้านหลังอาคารที่ทำการองค์การบริหารส่วนตำบลบึงเกลือ บ้านน้ำจั้นน้อย หมู่ที่ 8</t>
  </si>
  <si>
    <t xml:space="preserve">ค่าบำรุงรักษาและปรับปรุงที่ดินและสิ่งก่อสร้าง  </t>
  </si>
  <si>
    <t>เพื่อจ่ายเป็นค่าปรับปรุงถนนผิวจราจรคอนกรีตเสริมเหล็ก บ้านโนนสวรรค์ หมู่ที่ 3 ผิวจราจรกว้าง 4.00 เมตร</t>
  </si>
  <si>
    <t>หนา 0.15 เมตร ยาว 60 เมตร หรือพื้นที่ คสล.ไม่น้อยกว่า 240 ตารางเมตร ไหล่ทางลูกรังข้างละ 0.50 เมตร</t>
  </si>
  <si>
    <t>หนา 0.15 เมตร ยาว 30 เมตร หรือพื้นที่ คสล.ไม่น้อยกว่า 120 ตารางเมตร ไหล่ทางลูกรังข้างละ 0.50 เมตร</t>
  </si>
  <si>
    <t xml:space="preserve">ก่อสร้างบริเวณถนน คสล.เดิมหน้าบ้านเลขที่ 13 นางดวงจันทร์  วิถี  ถึงบริเวณหน้าบ้านเลขที่ 59 </t>
  </si>
  <si>
    <t>นายบุญศรี  ประเทศ  รายละเอียดก่อสร้างตามแบบมาตรฐานงานทางสำหรับ</t>
  </si>
  <si>
    <t>เพื่อจ่ายเป็นค่าก่อสร้างรางระบายน้ำเสีย คสล.พร้อมขยายไหล่ทาง คสล.บ้านบ่อแก หมู่ที่ 7 ขนาดปากกว้าง</t>
  </si>
  <si>
    <t>เพื่อจ่ายเป็นค่าวางท่อระบายน้ำเสีย คสล.บ้านหัวคู หมู่ที่ 9 ขนาดเส้นผ่านศูนย์กลาง 0.60x1.00 เมตร จำนวน</t>
  </si>
  <si>
    <t>นางหล่อง  ปารสาร ถึงลำรางระบายน้ำสาธารณปประโยชน์คูค่ายติดกับที่ดินนายบัวเรียน  ทองบ่อ</t>
  </si>
  <si>
    <t>ค่าบำรุงรักษาและปรับปรุงที่ดินและสิ่งก่อสร้าง  421200</t>
  </si>
  <si>
    <t>เพื่อจ่ายเป็นค่าปรับปรุงรางระบายน้ำพร้อมขยายไหล่ทาง คสล. บ้านหัวคู หมู่ที่ 4 ขนาดปากกว้าง 0.40 เมตร</t>
  </si>
  <si>
    <t>ลึก 0.40 เมตร หนา 0.10 เมตร ยาวรวม 100 เมตร พร้อมฝาปิด คสล.หนา 0.12 เมตร และขยายไหล่ทาง คสล.</t>
  </si>
  <si>
    <t>หนา 0.15 เมตร พื้นที่ คสล.ไม่น้อยกว่า 25 ตารางเมตร ก่อสร้างจาก บริเวณดังนี้</t>
  </si>
  <si>
    <t>1. จากรางระบายน้ำเดิมหน้าบ้านเลขที่  114 นางอภัสรา  ไพรสว่าง ถึงบริเวณหลังวัดโพธิ์รังษี ระยะทาง 50 เมตร</t>
  </si>
  <si>
    <t>2. จากรางระบายน้ำเดิมหน้าบ้านเลขที่ 79 นางสมดี  โคตุเคน  ถึงบริเวณหน้าวัดโพธิ์รังษี  ระยะทาง 50 เมตร</t>
  </si>
  <si>
    <t>เพื่อจ่ายเป็นค่าขุดลอกลำรางระบายน้ำสาธารณประโยชน์หล่มใหญ่ บ้านหัวคู หมู่ที่ 4 ขนาดปากกว้าง 2.50 เมตร</t>
  </si>
  <si>
    <t>ก้นกว้าง 1.50 เมตร ลึกเฉลี่ย 0.50 เมตร ยาว 1,350 เมตร พร้อมตบแต่งมูลดินขุดลอกบริเวณโครงการก่อสร้าง</t>
  </si>
  <si>
    <t xml:space="preserve">ถึงบริเวณประตูน้ำปิดเปิดบึงเกลือ บ้านน้ำจั้นน้อย หมู่ที่ 8 รายละเอียดก่อสร้างตามแบบแปลนของ </t>
  </si>
  <si>
    <t>เพื่อจ่ายเป็นค่าปรับปรุงซ่อมแซมแพเหล็กบรรทุกเครื่องสูบน้ำสถานีสูบน้ำด้วยไฟฟ้าบ้านบ่อแก โดยปรับปรุงทุ่นเหล็ก</t>
  </si>
  <si>
    <t>แพสูบน้ำขนาด 1.20x1.20x4.80 เมตร จำนวน 2 ทุ่น โดยวิธีฉีดฉนวนเพื่อป้องกันการรั่วซึมโพรียูลีเทนโฟม</t>
  </si>
  <si>
    <t>เพื่อจ่ายเป็นค่าปรับปรุงซ่อมแซมแพเหล็กบรรทุกเครื่องสูบน้ำสถานีสูบน้ำด้วยไฟฟ้าบ้านน้ำจั้นน้อย โดย</t>
  </si>
  <si>
    <t>ปรับปรุงทุ่นเหล็กแพสูบน้ำขนาด 1.20x1.20x4.80 เมตร จำนวน 2 ทุ่น โดยวิธีฉีดฉนวนเพื่อป้องกันการรั่วซึม</t>
  </si>
  <si>
    <t>เพื่อจ่ายเป็นค่าก่อสร้างถนนดินผิวจราจรลูกรังเพื่อการเกษตร บ้านน้ำจั้นใหญ่ หมู่ที่ 1 กว้าง 4.00 เมตร สูง</t>
  </si>
  <si>
    <t>0.50 เมตร ยาว 275 เมตร พร้อมวางท่อระบายน้ำ คสล.ขนาดเส้นผ่าศูนย์กลาง 0.30x1.00 เมตร ชนิดรางลิ้นจำนวน</t>
  </si>
  <si>
    <t>1 จุด 5 ท่อน  ขนาดเส้นผ่าศูนย์กลาง 0.80x1.00 เมตร ชนิดรางลิ้น จำนวน 1 จุด 15 ท่อน ก่อสร้างจากบริเวณสี่แยก</t>
  </si>
  <si>
    <t xml:space="preserve">ถนน คสล.หน้าบ้านเลขที่ 91 นายฉลอง  ไพรสาสะ ถึงบริเวณลำรางสาธารณประโยชน์บริเวณที่ดิน นายประพันธ์  </t>
  </si>
  <si>
    <t>วรรณภักดี รายละเอียดก่อสร้างตามแบบมาตรฐานงานทางสำหรับท้องถิ่น (ถนนลูกรัง) เลขที่ ทถ-2-304/1/2563</t>
  </si>
  <si>
    <t>เพื่อจ่ายเป็นค่าขุดลอกกุดมดแดงน้อยสาธารณประโยชน์ บ้านโนนสว่าง หมู่ที่ 2 ขนาดกว้าง 15 เมตร ยาว 120 เมตร</t>
  </si>
  <si>
    <t>ลึก 2.50 เมตร หรือพื้นที่ขุดลอกไม่น้อยกว่า  2,000 ตารางเมตร พร้อมเกลี่ยปรับแต่งมูลดินขุดลอกบริเวณโครงการ</t>
  </si>
  <si>
    <t>ก่อสร้างบริเวณกุดมดแดงน้อยสาธารณประโยชน์ (เอกสาร นสล.เลขที่ 1335)  รายละเอียดก่อสร้างตามแบบ</t>
  </si>
  <si>
    <t xml:space="preserve">เพื่อจ่ายเป็นค่าปรับปรุงคลองส่งน้ำดาดคอนกรีตบ้านโนนสวรรค์ หมู่ที่ 3 ขนาดกว้าง 1.50 เมตร สูง 0.60 เมตร </t>
  </si>
  <si>
    <t>ยาว 500 เมตร โดยทำการปรับปรุงตามรายละเอียดดังนี้</t>
  </si>
  <si>
    <t xml:space="preserve">  1. พื้นที่ดาดคอนกรีตไม่น้อยกว่า  250 ตารางเมตร</t>
  </si>
  <si>
    <t xml:space="preserve">  2. งานไหล่ทางคลองคอนกรีต + คอนกรีตบล็อก ความยาว  300 เมตร</t>
  </si>
  <si>
    <t xml:space="preserve">  3. อาคารระบายน้ำเข้านา  จำนวน 8 จุด</t>
  </si>
  <si>
    <t xml:space="preserve">  4. งานวางท่อลอด คสล.เส้นผ่าศูนย์กลาง 0.80x1.00 เมตร จำนวน 2 จุด รวม 10 ท่อน</t>
  </si>
  <si>
    <t>ก่อสร้างบริเวณคลองส่งน้ำดาดคอนกรีตสถานีสูบน้ำด้วยไฟฟ้า บ้านโนนสวรรค์ หมู่ที่ 3 รายละเอียดก่อสร้างตามแบบ</t>
  </si>
  <si>
    <t xml:space="preserve">        ค่าปรับปรุงซ่อมแซมแพเหล็กบรรทุกเครื่องสูบน้ำสถานีสูบน้ำด้วยไฟฟ้าบ้านน้ำจั้นน้อย</t>
  </si>
  <si>
    <t xml:space="preserve">        ค่าปรับปรุงซ่อมแซมแพเหล็กบรรทุกเครื่องสูบน้ำสถานีสูบน้ำด้วยไฟฟ้าบ้านบ่อแก</t>
  </si>
  <si>
    <t>และอุปกรณ์งานประปา เช่น ถ่าน ทรายกรอง หินกรอง ท่อพีวีซี ข้อต่อประปา ฯลฯ</t>
  </si>
  <si>
    <t>วัสดุวิทยาศาสตร์หรือการแพทย์</t>
  </si>
  <si>
    <t>เพื่อจ่ายเป็นค่าจัดซื้อสารส้ม สารละลายคลอรีน ฯลฯ เพื่อใช้ในกิจการประปา</t>
  </si>
  <si>
    <t>จัดซื้อเครื่องสูบน้ำแบบหอยโข่ง (มอเตอร์ไฟฟ้า)</t>
  </si>
  <si>
    <t>1. เป็นเครื่องสูบน้ำแบบหอยโข่ง ใช้มอเตอร์ไฟฟ้า</t>
  </si>
  <si>
    <t>3. สูบน้ำได้ไม่น้อยกว่าตามปริมาณที่กำหนด</t>
  </si>
  <si>
    <t>5. อุปกรณ์ประกอบของเครื่องสูบน้ำและของมอเตอร์ไฟฟ้าต้องมีครบชุด พร้อมที่จะใช้งานได้</t>
  </si>
  <si>
    <t>ค่าบำรุงรักษาและปรับปรุงที่ดินและสิ่งก่อสร้าง</t>
  </si>
  <si>
    <t xml:space="preserve">  ค่าปรับปรุงประสิทธิภาพท่อเมนจ่ายน้ำ PVC ประปาหมู่บ้าน บ้านนางเลา หมู่ที่ 6 เชื่อมกับประปาหมู่บ้าน</t>
  </si>
  <si>
    <t>เพื่อจ่ายเป็นค่าปรับปรุงประสิทธิภาพท่อเมนจ่ายน้ำ PVC ระบบประปาหมู่บ้าน บ้านนางเลา หมู่ที่ 6</t>
  </si>
  <si>
    <t>เชื่อมกับประปาหมู่บ้าน บ้านน้ำจั้นน้อย หมู่ที่ 8 โดยวางท่อเมนจ่ายน้ำ PVC ขนาดเส้นผ่าศูนย์กลาง 3" และ</t>
  </si>
  <si>
    <t>2" ชั้น 8.5 ระยะทางรวม 3,450 เมตร ก่อสร้างจากบริเวณระบบประปาหมู่บ้านแบบผิวดินบ้านน้ำจั้นน้อย</t>
  </si>
  <si>
    <r>
      <t xml:space="preserve">  </t>
    </r>
    <r>
      <rPr>
        <b/>
        <sz val="18"/>
        <rFont val="TH SarabunPSK"/>
        <family val="2"/>
      </rPr>
      <t xml:space="preserve">         รวม</t>
    </r>
  </si>
  <si>
    <t xml:space="preserve">             </t>
  </si>
  <si>
    <t xml:space="preserve"> - มีหน่วยประมวลผลกลาง(CPU) ไม่น้อยกว่า 2 แกนหลัก (2core) </t>
  </si>
  <si>
    <t>โดยมีความเร็วสัญญาณนาฬิกาพื้นฐานไม่น้อยกว่า 2.2 GHz จำนวน 1 หน่วย</t>
  </si>
  <si>
    <t xml:space="preserve"> - มีหน่วยจัดเก็บข้อมูล ชนิด SATA หรือดีกว่า ขนาดความจุไม่น้อยกว่า 1 TB </t>
  </si>
  <si>
    <t xml:space="preserve"> - มี DVD-RW หรือดีกว่า แบบติดตั้งภายใน (internal) หรือภายนอก (External)จำนวน  1  หน่วย</t>
  </si>
  <si>
    <t xml:space="preserve"> - มีจอแสดง ภาพในตัว และมีขนาดไม่น้อยกว่า 21 นิ้ว ความละเอียดแบบ  FHD (1920x1080)</t>
  </si>
  <si>
    <t>(จัดซื้อตามเกณฑ์ราคากลางและคุณลักษณะพื้นฐานครุภัณฑ์คอมพิวเตอร์ ประจำปี พ.ศ. 2562 ข้อ 10)</t>
  </si>
  <si>
    <t xml:space="preserve">เพื่อจ่ายเป็นค่าจัดซื้อ เครื่องสำรองไฟฟ้า ขนาด 1 kVA จำนวน  1 เครื่อง </t>
  </si>
  <si>
    <t>(จัดซื้อตามเกณฑ์ราคากลางและคุณลักษณะพื้นฐานครุภัณฑ์คอมพิวเตอร์ ประจำปี พ.ศ. 2562 ข้อ 62)</t>
  </si>
  <si>
    <t xml:space="preserve">เพื่อจ่ายเป็นค่าจัดซื้อเก้าอี้สำนักงาน  จำนวน  8 ตัว </t>
  </si>
  <si>
    <t>มีคุณลักษณะดังนี้</t>
  </si>
  <si>
    <t>มีขนาดไม่น้อยกว่า  กว้าง  55 ซม. ลึก  60 ซม. สูง  60-85 ซม. หรือสูงกว่า</t>
  </si>
  <si>
    <t>เบาะและพนักพิงหุ้มด้วย PU คุณภาพดี แข็งแรง ทนทาน</t>
  </si>
  <si>
    <t>สามารถปรับระดับ สูง ต่ำ ได้ ด้วยโช๊ค (ไฮโดรลิก)  และล็อคการเอนได้</t>
  </si>
  <si>
    <t>ที่วางแขนผลิตจากเหล็กชุบโครเมี่ยม มีปลอกแขน PU  หรือวัสดุที่ดีกว่า</t>
  </si>
  <si>
    <t>ขาเก้าอี้เป็นขาเหล็กชุบโครเมี่ยมอย่างดี</t>
  </si>
  <si>
    <t>สามารถรองรับน้ำหนักได้ไม่น้อยกว่า   80  กิโลกรัม</t>
  </si>
  <si>
    <t>จัดซื้อตามราคาท้องตลาด</t>
  </si>
  <si>
    <t xml:space="preserve"> รวม</t>
  </si>
  <si>
    <t xml:space="preserve"> -หน่วยประมวลผลกลาง(CPU) มีหน่วยความจำแบบ Cache Memory รวมในระดับ (Level)</t>
  </si>
  <si>
    <t xml:space="preserve"> เดียวกันขนาดไม่น้อยกว่า 3 MB</t>
  </si>
  <si>
    <t>ค่าตอบแทนการปฏิบัติงานนอกเวลาราชการ</t>
  </si>
  <si>
    <t>วัสดุเครื่องดับเพลิง</t>
  </si>
  <si>
    <t>เพื่อจ่ายเป็นค่าวัสดุเครื่องดับเพลิง น้ำยาดับเพลิง (ผงเคมีแห้ง)</t>
  </si>
  <si>
    <t xml:space="preserve"> ปีงบ 63 ปภ.</t>
  </si>
  <si>
    <t>ครุภัณฑ์การเกษตร</t>
  </si>
  <si>
    <t>เพื่อจ่ายเป็นค่าจัดซื้อเครื่องตัดหญ้า จำนวน 2 เครื่อง ๆ ละ 10,000 บาท</t>
  </si>
  <si>
    <t>มีคุณสมบัติดังนี้</t>
  </si>
  <si>
    <t>ระบบคลัทซ์ แรงเหวี่ยงอัติโนมัติ</t>
  </si>
  <si>
    <t>ระบบสตาร์ทเครื่อง มือดึงสตาร์ท มีลานม้วนกลับในตัว</t>
  </si>
  <si>
    <t>ระบบคาร์บูเรเตอร์ ระบบไดอะแฟรม</t>
  </si>
  <si>
    <t>สามารถใช้ได้กับแก๊สโซฮอล์ที่ผสมแอลกอฮอร์ไม่เกิน 10 % หรือ E10</t>
  </si>
  <si>
    <t>(จัดซื้อตามราคาท้องถิ่น เนื่องจากเป็นครุภัณฑ์ไม่มีกำหนดไว้ในบัญชีราคามาตรฐานครุภัณฑ์)</t>
  </si>
  <si>
    <t>เพื่อจ่ายเป็นค่าธรรมเนียมต่างๆและค่าจ้างเหมาบริการอื่นๆ</t>
  </si>
  <si>
    <t>เพื่อจ่ายเป็นค่าจัดซื้อพัดลมโคจรของ อบต.บึงเกลือ จำนวน 4 ตัว</t>
  </si>
  <si>
    <t>จำนวน 1 เครื่อง</t>
  </si>
  <si>
    <t xml:space="preserve">เพื่อจ่ายเป็นค่าจัดซื้อเครื่องคอมพิวเตอร์ All In One สำหรับงานสำนักงาน </t>
  </si>
  <si>
    <t>โดยมีความเร็วสัญญาณนาฬิกาพื้นฐานไม่น้อยกว่า 2.4 GHz จำนวน 1 หน่วย</t>
  </si>
  <si>
    <t>ขนาดไม่น้อยกว่า 3 MB</t>
  </si>
  <si>
    <t xml:space="preserve"> -มีหน่วยความจำหลัก (RAM) ชนิด DDR4 หรือดีกว่า มีขนาดไม่น้อยกว่า 4 GB</t>
  </si>
  <si>
    <t xml:space="preserve"> - มี DVD-RW หรือดีกว่าแบบติดตั้งภายใน (Internal )หรือภายนอก (External) จำนวน  1  หน่วย</t>
  </si>
  <si>
    <t xml:space="preserve"> - มีจอแสดงภาพในตัว และมีขนาดไม่น้อยกว่า 21 นิ้ว ความละเอียดแบบ  FHD (1920x1080)</t>
  </si>
  <si>
    <t>ค่าจัดซื้อครุภัณฑ์เครื่องคอมพิวเตอร์ All In Oneสำหรับงานสำนักงาน</t>
  </si>
  <si>
    <t xml:space="preserve"> - หน่วยประมวลผลกลาง(CPU) มีหน่วยความจำแบบ Cache Memory  รวมในระดับ (level) เดียวกัน</t>
  </si>
  <si>
    <t xml:space="preserve"> - มีช่องเชื่อมต่อระบบเครือข่าย (Network Interface) แบบ 10/100/1000 Base-T หรือ</t>
  </si>
  <si>
    <t xml:space="preserve">     ค่าจัดซื้อครุภัณฑ์คอมพิวเตอร์  </t>
  </si>
  <si>
    <t>ค่าจ้างทำความสะอาดต่างๆ และค่าจ้างเหมาบริการอื่นๆ</t>
  </si>
  <si>
    <t xml:space="preserve">ทำนาปี  หมู่ที่ 3 </t>
  </si>
  <si>
    <t>พนักงานขององค์การบริหารส่วนตำบลบึงเกลือ (แผนฯหน้า69)</t>
  </si>
  <si>
    <t>สำหรับ ข้าราชการและพนักงานส่วนตำบล (แผนฯ หน้า 68)</t>
  </si>
  <si>
    <t>(Ink Tank Printer)</t>
  </si>
  <si>
    <t xml:space="preserve">คุณลักษณะพื้นฐาน </t>
  </si>
  <si>
    <t xml:space="preserve">เป็นเครื่องพิมพ์แบบฉีดหมึกพร้อมติดตั้งถังหมึกพิมพ์ (Ink Tank Printer) จากโรงงานผู้ผลิต </t>
  </si>
  <si>
    <t xml:space="preserve">มีความละเอียดในการพิมพ์ไม่น้อยกว่า 1,200x1,200 dpi </t>
  </si>
  <si>
    <t xml:space="preserve">มีถาดใส่กระดาษได้ไม่น้อยกว่า 50 แผ่น </t>
  </si>
  <si>
    <t xml:space="preserve">-สามารถใช้ได้กับ A4, Letter, Legal และ Custom </t>
  </si>
  <si>
    <t>ครุภัณฑ์สำนักงาน 410100</t>
  </si>
  <si>
    <r>
      <t xml:space="preserve">     ค่าจัดซื้อโต๊ะหมู่บูชา </t>
    </r>
  </si>
  <si>
    <t xml:space="preserve">เพื่อจ่ายเป็นค่าจัดซื้อโต๊ะหมู่บูชา จำนวน  2 ชุด ราคาชุดละ 8,500 บาท   </t>
  </si>
  <si>
    <t>1. ทำด้วยไม้สัก</t>
  </si>
  <si>
    <t>2. มีโต๊ะหมู่บูชา 9 ตัว ความกว้างตัวละ 9 นิ้ว</t>
  </si>
  <si>
    <t>3. มีฐานรองโต๊ะหมู่</t>
  </si>
  <si>
    <t xml:space="preserve">(จัดซื้อตามบัญชีราคามาตรฐานครุภัณฑ์) </t>
  </si>
  <si>
    <t xml:space="preserve">     ค่าจัดซื้อชุดโต๊ะกราบพระพร้อมที่รองเข่า</t>
  </si>
  <si>
    <t xml:space="preserve">เพื่อจ่ายเป็นค่าจัดซื้อชุดโต๊ะกราบพระพร้อมที่รองเข่า จำนวน 2 ชุด ๆ ละ 3,000  บาท   </t>
  </si>
  <si>
    <t xml:space="preserve">  หน้า 10 นิ้ว  (ขนาด สูง 60 ซม. กว้าง 56 ซม. ลึก 61 ซม.)</t>
  </si>
  <si>
    <t>(จัดซื้อตามราคาท้องถิ่น เนื่องจากเป็นครุภัณฑ์ที่ไม่มีกำหนดไว้ในบัญชีราคามาตรฐานครุภัณฑ์)</t>
  </si>
  <si>
    <t>เงินวิทยฐานะ</t>
  </si>
  <si>
    <t>เพื่อจ่ายเป็นเงินค่าวิทยฐานะของข้าราชการครู ศูนย์พัฒนาเด็กเล็กขององค์การ</t>
  </si>
  <si>
    <t xml:space="preserve">                บริหารส่วนตำบลบึงเกลือ </t>
  </si>
  <si>
    <t>เพื่อจ่ายเป็นค่าจัดโครงการแข่งขันกีฬาเชื่อมควาวมสัมพันธ์ศูนย์พัฒนาเด็กเล็ก</t>
  </si>
  <si>
    <t>เพื่อจ่ายเป็นค่าจัดโครงการส่งเด็กเข้าร่วมการแข่งขันทักษะเชิงวิชาการด้านการศึกษา</t>
  </si>
  <si>
    <t xml:space="preserve">     ค่าจัดซื้ออุปกรณ์บันทึกภาพผ่านเครือข่ายพร้อมติดตั้ง จำนวน 2 ชุด</t>
  </si>
  <si>
    <t>เพื่อจ่ายเป็นค่าจัดซื้ออุปกรณ์บันทึกภาพผ่านเครือข่ายพร้อมติดตั้งรายละเอียดดังต่อไปนี้</t>
  </si>
  <si>
    <t xml:space="preserve">อุปกรณ์บันทึกภาพผ่านเครือข่าย (Network Video Recorder) แบบ 8 ช่อง ราคา 22,000 บาท </t>
  </si>
  <si>
    <t xml:space="preserve">ไม่น้อยกว่า 1,920x1,080 pixel หรือไม่น้อยกว่า 2,073,600 pixel </t>
  </si>
  <si>
    <t xml:space="preserve">ขนาดความจุรวมไม่น้อยกว่า 8 TB </t>
  </si>
  <si>
    <t xml:space="preserve">ในรูปแบบแผ่น CD หรือ DVD ที่มีลิขสิทธิ์ถูกต้อง หรือสามารถ Download จากเว็บไซต์ผู้ผลิต </t>
  </si>
  <si>
    <t>(จัดซื้อตามเกณฑ์ราคากลางและคุณลักษณะพื้นฐานของระบบกล้องโทรทัศน์วงจรปิด ฉบับเดือนตุลาคม 2561)</t>
  </si>
  <si>
    <t>เพื่อจ่ายเป็นค่าปรับปรุงอาคารศูนย์พัฒนาเด็กเล็กบ้านบ่อแกเพื่อเพิ่มประโยชน์</t>
  </si>
  <si>
    <t>ใช้สอยของการใช้อาคารโดยทำการปรับปรุง ตามรายละเอียดดังนี้</t>
  </si>
  <si>
    <t xml:space="preserve">ก่อสร้างพื้นที่บริเวณอาคารภายในพื้นที่ศูนย์พัฒนาเด็กเล็กบ้านบ่อแก รายละเอียดก่อสร้างตามแบบของ </t>
  </si>
  <si>
    <t>เพื่อเป็นค่าใช้จ่ายในการดำเนินงานตามโครงการพัฒนาห้องสมุดมีชีวิตสู่วิถีรักการอ่าน</t>
  </si>
  <si>
    <t xml:space="preserve">เพื่อกระตุ้นและชี้นำให้นักเรียนเกิดความสนใจและมีวินัยรักการอ่านสู่อาเซียน </t>
  </si>
  <si>
    <t>เพื่อเป็นค่าใช้จ่ายในการดำเนินงานตามโครงการปลูกมะนาวและไผ่กิมซุง</t>
  </si>
  <si>
    <t>เพื่อให้เป็นแหล่งเรียนรู้การปลูกมะนาวและไผ่กิมซุงแก่นักเรียนและชุมชน</t>
  </si>
  <si>
    <t xml:space="preserve">เพื่อเป็นค่าใช้จ่ายในการดำเนินงานตามโครงการปรับปรุงแหล่งเรียนรู้ตามหลักปรัชญาของเศรษฐกิจพอเพียง </t>
  </si>
  <si>
    <t>เพื่อให้นักเรียนและผู้ที่สนใจเข้าใช้และศึกษาหาความรู้จากแหล่งเรียนรู้ตามหลักปรัชญาของเศรษฐกิจพอเพียง</t>
  </si>
  <si>
    <t>เพื่อเป็นค่าใช้จ่ายในการดำเนินงานตามโครงการปรับปรุงห้องสมุดโรงเรียนเพื่อส่งเสริมให้นักเรียนมีนิสัยรักการอ่าน</t>
  </si>
  <si>
    <t>เพื่ใช้เป็นแหล่งศึกษาค้นคว้าสำหรับครู นักเรียน และชุมชนในการศึกษาเรียนรู้</t>
  </si>
  <si>
    <t>อุดหนุน องค์การบริหารส่วนตำบลเหล่าน้อย</t>
  </si>
  <si>
    <t xml:space="preserve"> - 25 -</t>
  </si>
  <si>
    <t xml:space="preserve"> - 26 -</t>
  </si>
  <si>
    <t xml:space="preserve"> - 27 -</t>
  </si>
  <si>
    <t xml:space="preserve"> - 38 -</t>
  </si>
  <si>
    <t xml:space="preserve"> - 40 -</t>
  </si>
  <si>
    <t>- 41-</t>
  </si>
  <si>
    <t>- 42-</t>
  </si>
  <si>
    <t xml:space="preserve"> ปีงบ 63 ปฐม</t>
  </si>
  <si>
    <t xml:space="preserve"> ปีงบ 63 ช่าง</t>
  </si>
  <si>
    <t xml:space="preserve"> ปีงบ 63 ไฟฟ้า</t>
  </si>
  <si>
    <t xml:space="preserve"> ปีงบ 63 สวน</t>
  </si>
  <si>
    <t xml:space="preserve"> ปีงบ 63 สิ่งปฎิกูล</t>
  </si>
  <si>
    <t xml:space="preserve"> ปีงบ 63 ท่องเที่ยว</t>
  </si>
  <si>
    <t xml:space="preserve"> ปีงบ 63 คลัง</t>
  </si>
  <si>
    <t xml:space="preserve"> ปีงบ 63 สป.</t>
  </si>
  <si>
    <t xml:space="preserve"> ปีงบ 63 เกษตร</t>
  </si>
  <si>
    <t xml:space="preserve"> ปีงบ 63 พาณิชย์</t>
  </si>
  <si>
    <t>เพื่อจ่ายเป็นเงินสนันสนุน โครงการศูนย์ปฏิบัติการร่วมในการช่วยเหลือประชาชน</t>
  </si>
  <si>
    <t>ระบบจุดระเบิด ทรานซิสเตอร์แมกนีโต</t>
  </si>
  <si>
    <t>เพื่อจ่ายเป็นค่าจัดซื้อเครื่องสูบน้ำแบบหอยโข่ง (มอเตอร์ไฟฟ้า) สูบน้ำได้ 450 ลิตรต่อนาที</t>
  </si>
  <si>
    <t>2. ขนาดท่อส่งไม่น้อยกว่า 2 นิ้ว (50 มิลลิเมตร)</t>
  </si>
  <si>
    <t>4. ส่งน้ำได้สูงไม่น้อยกว่า 9 เมตร หรือประมาณ 30 ฟุต</t>
  </si>
  <si>
    <t xml:space="preserve">ผู้สูงอายุที่อายุระหว่าง 60-69 ปี จำนวน  600  คน อัตรารายละ 600 บาท/เดือน </t>
  </si>
  <si>
    <t>เพื่อจ่ายเป็นค่าตอบแทนผู้ปฏิบัติหน้าที่สำรวจและขึ้นทะเบียน</t>
  </si>
  <si>
    <t xml:space="preserve">สุนัขและแมว ตัวละ 3 บาท ต่อครั้ง  โดยสำรวจปีละ 2 ครั้ง (ตัวละ 6 บาทต่อปี) </t>
  </si>
  <si>
    <t>โรคไข้เลือดออกและโรคอื่นๆ เช่น โรคไข้หวัดนก เป็นค่าใช้จ่ายในการจัดซื้อมันมันดีเซลและน้ำมันเบนซิล</t>
  </si>
  <si>
    <t xml:space="preserve">เพื่อใช้กับเครื่องพ่นหมอกควันและเครื่อพ่นละอองฝอย กำจัดยุงและแมลงนำโรคอื่นๆ </t>
  </si>
  <si>
    <t>โครงการสัตว์ปลอดโรค คนปลอดภัย จากโรคพิษสุนัขบ้า ตามพระปณิธาน ศาสตรจารย์ ดร.สมเด็จพระเจ้าน้อง</t>
  </si>
  <si>
    <t>นางเธอ กรมพระศรีสวางควัฒน วรขัตติยราชนารี</t>
  </si>
  <si>
    <t>พร้อมอุปกรณ์การฉีดจำนวน 1,000 ชุด ชุดละ35 บาท</t>
  </si>
  <si>
    <t>สบู่เหลวล้างมือ สำลี แอลอกฮอลล์ ฯลฯ</t>
  </si>
  <si>
    <t>(จัดซื้อตามบัญชีมาตรฐานครุภัณฑ์  ประจำปี มีนาคม 2562)</t>
  </si>
  <si>
    <t xml:space="preserve">เงินอุดหนุนสำหรับการดำเนินงานตามโครงการพระราชดำริด้านสาธารณสุข </t>
  </si>
  <si>
    <t>เพื่อจ่ายเป็นค่าจัดซื้อน้ำมันสำหรับพ่นหมอกควันสำหรับเครื่องพ่นละอองฝอยป้องกันควบคุม</t>
  </si>
  <si>
    <t xml:space="preserve">เพื่อจ่ายเป็นค่าจัดซื้อวัคซีนป้องกันโรคพิษสุนัขบ้า </t>
  </si>
  <si>
    <t xml:space="preserve">เพื่อจ่ายเป็นค่าจัดซื้อวัสดุอุปกรณ์ในการฉีดวัคซีน เช่น ถุงมือ ผ้าปิดจมูก ที่ครอบปากสุนัข </t>
  </si>
  <si>
    <t>เพื่อจ่ายเป็นค่าน้ำยาเคมีกำจัดยุง และทรายอะเบทกำจัดยุง</t>
  </si>
  <si>
    <t xml:space="preserve">    วัสดุวิทยาศาสตร์หรือการแพทย์  330900</t>
  </si>
  <si>
    <t>งบเงินอุดหนุน 560000</t>
  </si>
  <si>
    <t xml:space="preserve">    เงินอุดหนุน 561000</t>
  </si>
  <si>
    <t xml:space="preserve">     เงินอุดหนุนสำหรับกิจการที่เป็นประสาธารณประโยชน์ 610400</t>
  </si>
  <si>
    <t>ครุภัณฑ์งานบ้านงานครัว (410900)</t>
  </si>
  <si>
    <t xml:space="preserve">    ค่าจัดซื้อครุภัณฑ์ตู้เย็น</t>
  </si>
  <si>
    <t>ค่าจัดซื้อครุภัณฑ์ตู้เย็น ขนาด 5 คิวบิกฟุต จำนวน 1 เครื่อง</t>
  </si>
  <si>
    <t>1) ขนาดที่กำหนดเป็นความจุภายในขั้นต่ำ</t>
  </si>
  <si>
    <t xml:space="preserve">เบอร์ 5 ของการไฟฟ้าฝ่ายผลติแห่งประเทศไทย </t>
  </si>
  <si>
    <t>3) การจัดซื้อตู้เย็นขนาดอื่นให้พิจารณาถึงการประหยดัพลังงานไฟฟ้าด้วย นอกเหนือจากการพิจารณาด้านราคา</t>
  </si>
  <si>
    <t xml:space="preserve">(จัดซื้อตามบัญชีราคามาตรฐานครุภัณฑ์ ธันวาคม 2561) </t>
  </si>
  <si>
    <t>ค่าจ้าง+เงินเพิ่มพนักงานจ้าง</t>
  </si>
  <si>
    <t xml:space="preserve">     ค่าขยายเขตระบบจำหน่ายไฟฟ้าบ้านน้ำจั้นน้อย หมู่ที่ 8 - บ้านโนนสวรรค์ หมู่ที่ 3 </t>
  </si>
  <si>
    <t>เพื่อจ่ายเป็นเงินอุดหนุนการไฟฟ้าส่วนภูมิภาคอำเภอเสลภูมิ ใช้จ่ายขยายเขตระบบจำหน่ายไฟฟ้า</t>
  </si>
  <si>
    <t>บ้านน้ำจั้นน้อย หมู่ที่ 8 - บ้านโนนสวรรค์ หมู่ที่ 3 โดยมีวิธีดำเนินการและค่าใช้จ่าย ดังนี้</t>
  </si>
  <si>
    <t>1. แผนกแรงต่ำภายนอก</t>
  </si>
  <si>
    <t xml:space="preserve">    1.1 พาดสายอลูมิเนียมหุ้มฉนวนขนาด 50 ตารางมิลลิเมตร จำนวน 2 สาย ระยะทาง 960 เมตร</t>
  </si>
  <si>
    <t xml:space="preserve">บ้านบ่อแกน้อย หมู่ที่ 5 - โนนนกต่อ โดยมีวิธีดำเนินการและค่าใช้จ่าย ดังนี้  </t>
  </si>
  <si>
    <t xml:space="preserve">    1.1 พาดสายอลูมิเนียมหุ้มฉนวนขนาด 50 ตารางมิลลิเมตร จำนวน 2 สาย ระยะทาง 190 เมตร</t>
  </si>
  <si>
    <t xml:space="preserve">    1.2 ปักเสาคอนกรีตอัดแรงขนาด 8 เมตร จำนวน 5 ต้น</t>
  </si>
  <si>
    <t xml:space="preserve">     ค่าขยายเขตแรงต่ำและไฟสาธารณะบ้านน้ำจั้นใหญ่ หมู่ที่ 1 </t>
  </si>
  <si>
    <t>เพื่อจ่ายเป็นเงินอุดหนุนการไฟฟ้าส่วนภูมิภาคอำเภอเสลภูมิ ใช้จ่ายขยายเขตแรงต่ำและไฟสาธารณะ</t>
  </si>
  <si>
    <t>บ้านน้ำจั้นใหญ่  หมู่ที่ 1  โดยมีวิธีดำเนินการและค่าใช้จ่าย ดังนี้</t>
  </si>
  <si>
    <t xml:space="preserve">1. แผนกแรงต่ำ </t>
  </si>
  <si>
    <t xml:space="preserve">    1.1 พาดสายอลูมิเนียมหุ้มฉนวนขนาด 50 ตารางมิลลิเมตร จำนวน 2 สาย ระยะทาง 170 เมตร</t>
  </si>
  <si>
    <t xml:space="preserve">    1.2 ปักเสาคอนกรีตอัดแรงขนาด 9 เมตร จำนวน 7 ต้น</t>
  </si>
  <si>
    <t>2. แผนกไฟสาธารณะ</t>
  </si>
  <si>
    <t xml:space="preserve">    2.1 พาดสายอลูมิเนียมหุ้มฉนวนขนาด 25 ตารางมิลลิเมตร จำนวน 1 สาย ระยะทาง 170 เมตร</t>
  </si>
  <si>
    <t>คันเร่งเครื่อง แบบไกเหนี่ยวคืนกลับนิรภัย สวิทซ์ดับเครื่อง ปุ่มเลื่อนดับที่ด้ามจับ</t>
  </si>
  <si>
    <t>เพื่อจ่ายเป็นค่าจัดโครงการอบรมให้ความรู้การคัดแยกขยะมูลฝอย(แผนฯน.35)</t>
  </si>
  <si>
    <t xml:space="preserve">นักวิชาการจัดเก็บรายได้ , นักวิชาการพัสดุปฎิบัติการ, เจ้าพนักงานธุรการชำนาญงาน </t>
  </si>
  <si>
    <t>รายละเอียดปรับปรุงซ่อมแซมตามแบบ อบต.บึงเกลือ เลขที่ 5 /421100/2563</t>
  </si>
  <si>
    <t>โพรียูลีเทนโฟม รายละเอียดปรับปรุงซ่อมแซมตามแบบ อบต.บึงเกลือ เลขที่ 6 /421100/2563</t>
  </si>
  <si>
    <t>แปลนของ อบต.บึงเกลือ เลขที่ 2/421100/2563</t>
  </si>
  <si>
    <t>อบต.บึงเกลือ เลขที่ 3/421100/2563</t>
  </si>
  <si>
    <t>หมู่ที่ 8 - บ้านนางเลา หมู่ที่ 6 รายละเอียดก่อสร้างตามแบบ อบต.บึงเกลือ เลขที่ 7/421100/2563</t>
  </si>
  <si>
    <t>6 ท่อน ขนาดเส้นผ่าศูนย์กลาง 0.80x1.00 เมตร จำนวน 150 ท่อน ก่อสร้างบ่อพักน้ำ คสล.ขนาด 1.00x1.00 เมตร</t>
  </si>
  <si>
    <t xml:space="preserve">พร้อมฝาปิด คสล.จำนวน  20 บ่อ รวมความยาว 175 เมตร ก่อสร้างจากบ่อพักน้ำเสียเดิมบริเวณติดกับที่ดิน </t>
  </si>
  <si>
    <t xml:space="preserve">มีความเร็วในการพิมพ์ร่างสีสำหรับกระดาษขนาด A4 ไม่น้อยกว่า 10 หน้าต่อนาที (ppm) หรือ 5 ภาพต่อนาที (ipm) </t>
  </si>
  <si>
    <t xml:space="preserve">มีช่องเชื่อมต่อ (Interface) แบบ USB 2.0 หรือดีกว่า จำนวนไม่น้อยกว่า 1 ช่อง </t>
  </si>
  <si>
    <t>จากบริเวณลำรางสาธารณะภายในหมู่บ้าน บ้านหัวคู หมู่ที่ 4 หน้าบ้านเลขที่ 96 นายสมบูรณ์  สุวรรณพงษ์</t>
  </si>
  <si>
    <r>
      <t xml:space="preserve">เบี้ยยังชีพผู้สูงอายุ  </t>
    </r>
    <r>
      <rPr>
        <sz val="15"/>
        <rFont val="TH SarabunPSK"/>
        <family val="2"/>
      </rPr>
      <t>(แผนฯ น.51)   110700</t>
    </r>
  </si>
  <si>
    <r>
      <t xml:space="preserve">เบี้ยยังชีพผู้พิการ  </t>
    </r>
    <r>
      <rPr>
        <sz val="15"/>
        <rFont val="TH SarabunPSK"/>
        <family val="2"/>
      </rPr>
      <t>(แผนฯ น.51)   110800</t>
    </r>
  </si>
  <si>
    <r>
      <t xml:space="preserve">เบี้ยยังชีพผู้ป่วยโรคเอดส์  </t>
    </r>
    <r>
      <rPr>
        <sz val="15"/>
        <rFont val="TH SarabunPSK"/>
        <family val="2"/>
      </rPr>
      <t>(แผนฯ น.51)   110900</t>
    </r>
  </si>
  <si>
    <r>
      <t xml:space="preserve">สำรองจ่าย  (แผนฯ น.47) </t>
    </r>
    <r>
      <rPr>
        <sz val="15"/>
        <rFont val="TH SarabunPSK"/>
        <family val="2"/>
      </rPr>
      <t>111000</t>
    </r>
  </si>
  <si>
    <t>ค่าพาหนะ ค่าเบี้ยเลี้ยง ค่าที่พัก  ฯลฯ  (แผนฯ น.67)</t>
  </si>
  <si>
    <t>ค่าใช้จ่ายในการเลือกตั้งท้องถิ่น  (แผนฯ น.66)</t>
  </si>
  <si>
    <t>(แผนฯ น.68 )</t>
  </si>
  <si>
    <t>เพื่อจ่ายเป็นค่าจัดงานโครงการส่งเสริมความรู้ด้านกฎหมาย (แผนฯ น.66)</t>
  </si>
  <si>
    <t>เพื่อจ่ายเป็นค่าจัดโครงการจัดทำแผนพัฒนาท้องถิ่น  (แผนฯ น.65)</t>
  </si>
  <si>
    <t>องค์การบริหารส่วนตำบลบึงเกลือ (แผนฯ น.69)</t>
  </si>
  <si>
    <t xml:space="preserve">ขององค์กรปกครองส่วนท้องถิ่นอำเภอเสลภูมิ (แผนฯ น.50) </t>
  </si>
  <si>
    <t>( แผนฯ น. 69 )</t>
  </si>
  <si>
    <t xml:space="preserve"> (แผนฯ น.72)</t>
  </si>
  <si>
    <t>พนักงานส่วนตำบล ลูกจ้างประจำ และพนักงานจ้าง (แผนฯ น.67)</t>
  </si>
  <si>
    <t>ค่าพาหนะ ค่าเบี้ยเลี้ยง ค่าที่พัก ฯลฯ (แผนฯ น.67)</t>
  </si>
  <si>
    <t>(แผนฯ น.49)</t>
  </si>
  <si>
    <t>(แผนฯ น.69)</t>
  </si>
  <si>
    <t>ป้องกันภัยฝ่ายพลเรือน (แผนฯ น.67)</t>
  </si>
  <si>
    <t>(แผนฯ น.67)</t>
  </si>
  <si>
    <t>( แผนฯ น.67 )</t>
  </si>
  <si>
    <t>(แผนฯ น.72)</t>
  </si>
  <si>
    <t xml:space="preserve"> ทั้ง 2 แห่ง (แผนฯ น.55)  </t>
  </si>
  <si>
    <t>เพื่อจ่ายเป็นค่าจัดโครงการพุทธบุตรพุทธรรม    (แผนฯ น.54)</t>
  </si>
  <si>
    <t xml:space="preserve"> ของศูนย์พัฒนาเด็กเล็ก (แผนฯ น.54)</t>
  </si>
  <si>
    <t xml:space="preserve">ขององค์การบริหารส่วนตำบลบึงเกลือ  (แผนฯ น.55 )       </t>
  </si>
  <si>
    <t xml:space="preserve">(แผนฯ น.54 )       </t>
  </si>
  <si>
    <t>เพื่อจ่ายเป็นค่าพัฒนาครูผู้ดูแลเด็ก,ผู้ดูแลเด็ก  (แผนฯ น.55)</t>
  </si>
  <si>
    <t>ขององค์การบริหารส่วนตำบลบึงเกลือ(แผนฯ น.55)</t>
  </si>
  <si>
    <t>ของศูนย์พัฒนาเด็กเล็ก(แผนฯ น.56)</t>
  </si>
  <si>
    <t xml:space="preserve">(แผนฯ หน้า 58)  </t>
  </si>
  <si>
    <t>( แผนฯ น.54 )</t>
  </si>
  <si>
    <t xml:space="preserve">(แผนฯ น. 72 )  </t>
  </si>
  <si>
    <t xml:space="preserve">     ค่าปรับปรุงอาคารศูนย์พัฒนาเด็กเล็กบ้านบ่อแก (แผนฯ น.56 )  </t>
  </si>
  <si>
    <t xml:space="preserve">  อุดหนุนกิจการส่งเสริมการศึกษาให้แก่โรงเรียนประถมศึกษา   (แผนฯ น.56)</t>
  </si>
  <si>
    <t xml:space="preserve">  (แผนฯ น.57) </t>
  </si>
  <si>
    <t xml:space="preserve">  (แผนฯ น.57)  </t>
  </si>
  <si>
    <t xml:space="preserve">         (แผนฯ น.57)</t>
  </si>
  <si>
    <t xml:space="preserve">  (แผนฯ น.71)  (สำนักงานปลัด)</t>
  </si>
  <si>
    <t>( แผนฯ น.69)</t>
  </si>
  <si>
    <t>(กองสวัสดิการสังคม)</t>
  </si>
  <si>
    <t>จำนวน 9 หมู่บ้าน หมู่บ้านละ 20,000 บาท (แผนฯ หน้า 52)</t>
  </si>
  <si>
    <t>ค่าพาหนะ ค่าเบี้ยเลี้ยง ค่าที่พัก ฯลฯ(แผนฯ น.69)</t>
  </si>
  <si>
    <t>(แผนฯ น.45) (กองสวัสดิการสังคม)</t>
  </si>
  <si>
    <t>(แผนฯ  น.45) (กองสวัสดิการสังคม)</t>
  </si>
  <si>
    <t>(แผนฯ น.46) (กองสวัสดิการสังคม)</t>
  </si>
  <si>
    <t>แก่ผู้สูงอายุ และผู้พิการ (แผนฯ น.51) (กองสวัสดิการสังคม)</t>
  </si>
  <si>
    <t xml:space="preserve">  ( แผนฯ น.69 )</t>
  </si>
  <si>
    <t>ค่าเบี้ยเลี้ยง ค่าที่พัก ฯลฯ ( แผนฯ น. 67)</t>
  </si>
  <si>
    <t>( แผนฯ น. 67)</t>
  </si>
  <si>
    <t xml:space="preserve">  ค่าปรับปรุงถนนผิวจราจรคอนกรีตเสริมเหล็ก บ้านโนนสวรรค์  หมู่ที่ 3 (แผนฯ น.31)</t>
  </si>
  <si>
    <t xml:space="preserve">    1.2 ปักเสาคอนกรีตอัดแรงขนาด 8 เมตร จำนวน 16 ต้น (แผนฯ น.35)</t>
  </si>
  <si>
    <t xml:space="preserve">     ค่าขยายเขตระบบจำหน่ายไฟฟ้าบ้านบ่อแกน้อย หมู่ที่ 5 - โนนนกต่อ (แผนฯ น.34)</t>
  </si>
  <si>
    <t>(แผนฯ น.34)</t>
  </si>
  <si>
    <t xml:space="preserve">(แผนฯ น. 67)  </t>
  </si>
  <si>
    <t xml:space="preserve">(แผนฯ น.72 )  </t>
  </si>
  <si>
    <t xml:space="preserve">  ค่าก่อสร้างรางระบายน้ำเสียพร้อมขยายไหล่ทาง คสล.บ้านบ่อแก หมู่ที่ 7 (แผนฯ น.32)</t>
  </si>
  <si>
    <t xml:space="preserve">  ค่าวางท่อระบายน้ำเสีย คสล.บ้านหัวคู หมู่ที่ 9 (แผนฯ น.33)</t>
  </si>
  <si>
    <t xml:space="preserve">  ค่าปรับปรุงรางระบายน้ำพร้อมขยายไหล่ทาง คสล.บ้านหัวคู หมู่ที่ 4 (แผนฯ น.33)</t>
  </si>
  <si>
    <t xml:space="preserve">  ค่าขุดลอกลำรางระบายน้ำสาธารณประโยชน์หล่มใหญ่ บ้านหัวคู หมู่ที่ 4 (แผนฯ น.33)</t>
  </si>
  <si>
    <t>ช่วงเทศกาลต่างๆ (แผนฯ น.49)  (สำนักงานปลัด อบต. งานป้องกัน)</t>
  </si>
  <si>
    <t xml:space="preserve"> (แผนฯ น.63) (กองสวัสดิการสังคม)</t>
  </si>
  <si>
    <t>เพื่อจ่ายเป็นค่าจัดงานโครงการแผ่นดินธรรม แผ่นดินทอง (แผนฯ น.59)</t>
  </si>
  <si>
    <t>( แผนฯ หน้า 59)</t>
  </si>
  <si>
    <t>เพื่อจ่ายตามโครงการแข่งขันกีฬาท้องถิ่นสัมพันธ์ของอำเภอเสลภูมิ (แผนฯ น.61)</t>
  </si>
  <si>
    <t>เพื่อจ่ายเป็นค่าจัดงานประเพณีบุญบั้งไฟ   (แผนฯ น.59)</t>
  </si>
  <si>
    <t>เพื่อจ่ายเป็นค่าจัดงานประเพณีลอยกระทง  (แผนฯ น.59)</t>
  </si>
  <si>
    <t xml:space="preserve">คืนเพ็งเส็งประทีป (แผนฯ น.61) </t>
  </si>
  <si>
    <t xml:space="preserve">ร้อยเอ็ด    (แผนฯ น.60)  </t>
  </si>
  <si>
    <t xml:space="preserve"> (แผนฯ น.60)  </t>
  </si>
  <si>
    <t xml:space="preserve">ค่าพาหนะ ค่าเบี้ยเลี้ยง ค่าที่พัก ฯลฯ(แผนฯ น.67)  </t>
  </si>
  <si>
    <t>เพื่อจ่ายเป็นค่าจัดโครงการวันผู้สูงอายุ (แผนฯ น.59)</t>
  </si>
  <si>
    <t xml:space="preserve"> (แผนฯ น.67)</t>
  </si>
  <si>
    <t xml:space="preserve">  ค่าก่อสร้างถนนดินผิวจราจรลูกรังเพื่อการเกษตร บ้านน้ำจั้นใหญ่ หมู่ที่ 1(แผนฯน.36)</t>
  </si>
  <si>
    <t xml:space="preserve">  ค่าขุดลอกกุดมดแดงน้อยสาธารณประโยชน์ บ้านโนนสว่าง หมู่ที่ 2 (แผนฯ น.39)</t>
  </si>
  <si>
    <t xml:space="preserve">  ค่าปรับปรุงคลองส่งน้ำดาดคอนกรีต บ้านโนนสวรรค์  หมู่ที่ 3 (แผนฯ น.40)</t>
  </si>
  <si>
    <t xml:space="preserve">(แผนฯ น.67 )  </t>
  </si>
  <si>
    <t xml:space="preserve"> (แผนฯ  หน้า 72)</t>
  </si>
  <si>
    <t>บ้านน้ำจั้นน้อย หมู่ที่ 8 (แผนฯ น.42)</t>
  </si>
  <si>
    <t xml:space="preserve"> - มีช่องเชื่อมต่อระบบเครือข่าย (Network Interface) แบบ 10/100 Base-T หรือดีกว่า จำนวนไม่น้อยกว่า 1 ช่อง </t>
  </si>
  <si>
    <t xml:space="preserve"> - มีช่องเชื่อมต่อ (Interface) แบบ USB จำนวนไม่น้อยกว่า 2 ช่อง </t>
  </si>
  <si>
    <t xml:space="preserve"> - เป็นอุปกรณ์ที่ผลิตมาเพื่อบันทึกภาพจากกล้องโทรทัศน์วงจรปิดโดยเฉพาะ </t>
  </si>
  <si>
    <t xml:space="preserve"> - สามารถบันทึกและบีบอัดภาพได้ตามมาตรฐาน MPEG4 หรือ H.264 หรือดีกว่า </t>
  </si>
  <si>
    <t xml:space="preserve"> - ได้รับมาตรฐาน Onvif (Open Network Video Interface Forum) </t>
  </si>
  <si>
    <t xml:space="preserve"> - สามารถใช้งานกับมาตรฐาน HTTP, SMTP, “NTP หรือ SNTP”, SNMP , RTSP ได้เป็นอย่างน้อย </t>
  </si>
  <si>
    <t xml:space="preserve"> - มีหน่วยจัดเก็บข้อมูลสำหรับกล้องวงจรปิดโดยเฉพาะ (Surveillance Hard Disk) </t>
  </si>
  <si>
    <t xml:space="preserve"> - สามารถใช้งานตามมาตรฐาน IPv4 และ IPv6 ได้ </t>
  </si>
  <si>
    <t xml:space="preserve"> - ต้องมี Software Development Kit (SDK) หรือ Application Programming Interface (API) </t>
  </si>
  <si>
    <t xml:space="preserve"> - สามารถแสดงภาพที่บันทึกจากกล้องโทรทัศน์วงจรปิดผ่านระบบเครือข่ายได้ </t>
  </si>
  <si>
    <t xml:space="preserve"> - ผู้ผลิตต้องได้รับมาตรฐานด้านการบริหารจัดการหรือบริหารงานที่มีคุณภาพ </t>
  </si>
  <si>
    <r>
      <t>แผนงานบริหารงานทั่วไป</t>
    </r>
    <r>
      <rPr>
        <b/>
        <sz val="18"/>
        <rFont val="TH SarabunPSK"/>
        <family val="2"/>
      </rPr>
      <t xml:space="preserve">  00110</t>
    </r>
  </si>
  <si>
    <r>
      <t xml:space="preserve">เงินเดือน (ฝ่ายการเมือง) </t>
    </r>
    <r>
      <rPr>
        <sz val="15"/>
        <rFont val="TH SarabunPSK"/>
        <family val="2"/>
      </rPr>
      <t xml:space="preserve">521000  </t>
    </r>
  </si>
  <si>
    <r>
      <t xml:space="preserve">เงินเดือนนายก/รองนายก  </t>
    </r>
    <r>
      <rPr>
        <sz val="15"/>
        <rFont val="TH SarabunPSK"/>
        <family val="2"/>
      </rPr>
      <t>210100</t>
    </r>
  </si>
  <si>
    <r>
      <t xml:space="preserve">เงินตอบแทนตอบแทนประจำตำแหน่ง นายก/รองนายก  </t>
    </r>
    <r>
      <rPr>
        <sz val="15"/>
        <rFont val="TH SarabunPSK"/>
        <family val="2"/>
      </rPr>
      <t>210200</t>
    </r>
  </si>
  <si>
    <r>
      <t xml:space="preserve">เงินตอบแทนตอบแทนพิเศษ นายก/รองนายก  </t>
    </r>
    <r>
      <rPr>
        <sz val="15"/>
        <rFont val="TH SarabunPSK"/>
        <family val="2"/>
      </rPr>
      <t>210300</t>
    </r>
  </si>
  <si>
    <r>
      <t xml:space="preserve">เงินตอบแทนเลขานุการนายก  </t>
    </r>
    <r>
      <rPr>
        <sz val="15"/>
        <rFont val="TH SarabunPSK"/>
        <family val="2"/>
      </rPr>
      <t>210400</t>
    </r>
  </si>
  <si>
    <r>
      <t xml:space="preserve">เงินตอบแทนสมาชิกสภาองค์การบริหารส่วนตำบล  </t>
    </r>
    <r>
      <rPr>
        <sz val="15"/>
        <rFont val="TH SarabunPSK"/>
        <family val="2"/>
      </rPr>
      <t>210600</t>
    </r>
  </si>
  <si>
    <r>
      <t>เงินเดือน (ฝ่ายประจำ)</t>
    </r>
    <r>
      <rPr>
        <b/>
        <sz val="15"/>
        <rFont val="TH SarabunPSK"/>
        <family val="2"/>
      </rPr>
      <t xml:space="preserve">  </t>
    </r>
    <r>
      <rPr>
        <sz val="15"/>
        <rFont val="TH SarabunPSK"/>
        <family val="2"/>
      </rPr>
      <t>522000</t>
    </r>
  </si>
  <si>
    <r>
      <t xml:space="preserve">เงินเดือนพนักงาน  </t>
    </r>
    <r>
      <rPr>
        <sz val="15"/>
        <rFont val="TH SarabunPSK"/>
        <family val="2"/>
      </rPr>
      <t>220100</t>
    </r>
  </si>
  <si>
    <r>
      <t>เงินประจำตำแหน่ง</t>
    </r>
    <r>
      <rPr>
        <sz val="15"/>
        <rFont val="TH SarabunPSK"/>
        <family val="2"/>
      </rPr>
      <t xml:space="preserve">  220300</t>
    </r>
  </si>
  <si>
    <r>
      <t>ค่าตอบแทนพนักงานจ้าง</t>
    </r>
    <r>
      <rPr>
        <sz val="15"/>
        <rFont val="TH SarabunPSK"/>
        <family val="2"/>
      </rPr>
      <t xml:space="preserve">  220600</t>
    </r>
  </si>
  <si>
    <r>
      <t>งบดำเนินงาน</t>
    </r>
    <r>
      <rPr>
        <b/>
        <sz val="15"/>
        <rFont val="TH SarabunPSK"/>
        <family val="2"/>
      </rPr>
      <t xml:space="preserve">  </t>
    </r>
    <r>
      <rPr>
        <sz val="15"/>
        <rFont val="TH SarabunPSK"/>
        <family val="2"/>
      </rPr>
      <t>530000</t>
    </r>
  </si>
  <si>
    <r>
      <t>ค่าตอบแทน</t>
    </r>
    <r>
      <rPr>
        <b/>
        <sz val="15"/>
        <rFont val="TH SarabunPSK"/>
        <family val="2"/>
      </rPr>
      <t xml:space="preserve">   </t>
    </r>
    <r>
      <rPr>
        <sz val="15"/>
        <rFont val="TH SarabunPSK"/>
        <family val="2"/>
      </rPr>
      <t>531000</t>
    </r>
  </si>
  <si>
    <r>
      <t>ค่าตอบแทนผู้ปฏิบัติราชการอันเป็นประโยชน์แก่ อปท.</t>
    </r>
    <r>
      <rPr>
        <sz val="15"/>
        <rFont val="TH SarabunPSK"/>
        <family val="2"/>
      </rPr>
      <t xml:space="preserve">     310100</t>
    </r>
  </si>
  <si>
    <r>
      <t>ค่าเช่าบ้าน</t>
    </r>
    <r>
      <rPr>
        <sz val="15"/>
        <rFont val="TH SarabunPSK"/>
        <family val="2"/>
      </rPr>
      <t xml:space="preserve">   310400</t>
    </r>
  </si>
  <si>
    <r>
      <t>เงินช่วยเหลือการศึกษาบุตร</t>
    </r>
    <r>
      <rPr>
        <sz val="15"/>
        <rFont val="TH SarabunPSK"/>
        <family val="2"/>
      </rPr>
      <t xml:space="preserve">   310500</t>
    </r>
  </si>
  <si>
    <r>
      <t>ค่าใช้สอย</t>
    </r>
    <r>
      <rPr>
        <sz val="15"/>
        <rFont val="TH SarabunPSK"/>
        <family val="2"/>
      </rPr>
      <t xml:space="preserve">  532000</t>
    </r>
  </si>
  <si>
    <r>
      <t xml:space="preserve">รายจ่ายเพื่อให้ได้มาซึ่งบริการ     </t>
    </r>
    <r>
      <rPr>
        <sz val="15"/>
        <rFont val="TH SarabunPSK"/>
        <family val="2"/>
      </rPr>
      <t>320100</t>
    </r>
  </si>
  <si>
    <r>
      <t xml:space="preserve">รายจ่ายเกี่ยวกับการรับรองและพิธีการ    </t>
    </r>
    <r>
      <rPr>
        <sz val="15"/>
        <rFont val="TH SarabunPSK"/>
        <family val="2"/>
      </rPr>
      <t>320200</t>
    </r>
  </si>
  <si>
    <r>
      <t>รายจ่ายเกี่ยวเนื่องกับการปฏิบัติราชการที่ไม่เข้าลักษณะ</t>
    </r>
    <r>
      <rPr>
        <b/>
        <sz val="13"/>
        <rFont val="TH SarabunPSK"/>
        <family val="2"/>
      </rPr>
      <t>รายจ่ายหมวดอื่น</t>
    </r>
    <r>
      <rPr>
        <b/>
        <sz val="14"/>
        <rFont val="TH SarabunPSK"/>
        <family val="2"/>
      </rPr>
      <t xml:space="preserve"> </t>
    </r>
    <r>
      <rPr>
        <sz val="13"/>
        <rFont val="TH SarabunPSK"/>
        <family val="2"/>
      </rPr>
      <t>320300</t>
    </r>
  </si>
  <si>
    <r>
      <t xml:space="preserve">เพื่อจ่ายเป็นค่าจัดโครงการ อบต.พบประชาชน </t>
    </r>
    <r>
      <rPr>
        <sz val="14"/>
        <rFont val="TH SarabunPSK"/>
        <family val="2"/>
      </rPr>
      <t>(แผนฯ น.64)</t>
    </r>
  </si>
  <si>
    <r>
      <t xml:space="preserve">ค่าบำรุงรักษาและซ่อมแซม    </t>
    </r>
    <r>
      <rPr>
        <sz val="15"/>
        <rFont val="TH SarabunPSK"/>
        <family val="2"/>
      </rPr>
      <t>320400 (แผนฯ น.67)</t>
    </r>
  </si>
  <si>
    <r>
      <t>ค่าวัสดุ</t>
    </r>
    <r>
      <rPr>
        <sz val="15"/>
        <rFont val="TH SarabunPSK"/>
        <family val="2"/>
      </rPr>
      <t xml:space="preserve">   533000</t>
    </r>
  </si>
  <si>
    <r>
      <t>วัสดุสำนักงาน</t>
    </r>
    <r>
      <rPr>
        <sz val="15"/>
        <rFont val="TH SarabunPSK"/>
        <family val="2"/>
      </rPr>
      <t xml:space="preserve">   330100</t>
    </r>
  </si>
  <si>
    <r>
      <t>วัสดุยานพาหนะและขนส่ง</t>
    </r>
    <r>
      <rPr>
        <sz val="15"/>
        <rFont val="TH SarabunPSK"/>
        <family val="2"/>
      </rPr>
      <t xml:space="preserve">      330700</t>
    </r>
  </si>
  <si>
    <r>
      <t>วัสดุเชื้อเพลิงและหล่อลื่น</t>
    </r>
    <r>
      <rPr>
        <sz val="15"/>
        <rFont val="TH SarabunPSK"/>
        <family val="2"/>
      </rPr>
      <t xml:space="preserve">   330800</t>
    </r>
  </si>
  <si>
    <r>
      <t xml:space="preserve">วัสดุโฆษณาและเผยแพร่ </t>
    </r>
    <r>
      <rPr>
        <sz val="15"/>
        <rFont val="TH SarabunPSK"/>
        <family val="2"/>
      </rPr>
      <t xml:space="preserve">    331100</t>
    </r>
  </si>
  <si>
    <r>
      <t>วัสดุคอมพิวเตอร์</t>
    </r>
    <r>
      <rPr>
        <sz val="15"/>
        <rFont val="TH SarabunPSK"/>
        <family val="2"/>
      </rPr>
      <t xml:space="preserve">       331400</t>
    </r>
  </si>
  <si>
    <r>
      <t>ค่าบริการโทรศัพท์</t>
    </r>
    <r>
      <rPr>
        <sz val="15"/>
        <rFont val="TH SarabunPSK"/>
        <family val="2"/>
      </rPr>
      <t xml:space="preserve">      340300</t>
    </r>
  </si>
  <si>
    <r>
      <t xml:space="preserve">ค่าบริการไปรษณีย์  </t>
    </r>
    <r>
      <rPr>
        <sz val="15"/>
        <rFont val="TH SarabunPSK"/>
        <family val="2"/>
      </rPr>
      <t xml:space="preserve">  340400</t>
    </r>
  </si>
  <si>
    <r>
      <t>ค่าบริการสื่อสารและโทรคมนาคม</t>
    </r>
    <r>
      <rPr>
        <sz val="15"/>
        <rFont val="TH SarabunPSK"/>
        <family val="2"/>
      </rPr>
      <t xml:space="preserve">    340500</t>
    </r>
  </si>
  <si>
    <r>
      <t>ค่าครุภัณท์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 xml:space="preserve"> 541000 </t>
    </r>
  </si>
  <si>
    <r>
      <t>งานบริหารงานคลัง</t>
    </r>
    <r>
      <rPr>
        <sz val="16"/>
        <rFont val="TH SarabunPSK"/>
        <family val="2"/>
      </rPr>
      <t xml:space="preserve">   00113</t>
    </r>
  </si>
  <si>
    <r>
      <t>งบบุคลากร</t>
    </r>
    <r>
      <rPr>
        <sz val="15"/>
        <rFont val="TH SarabunPSK"/>
        <family val="2"/>
      </rPr>
      <t xml:space="preserve">   520000</t>
    </r>
  </si>
  <si>
    <r>
      <t>เงินเดือนพนักงาน</t>
    </r>
    <r>
      <rPr>
        <sz val="15"/>
        <rFont val="TH SarabunPSK"/>
        <family val="2"/>
      </rPr>
      <t xml:space="preserve">    220100</t>
    </r>
  </si>
  <si>
    <r>
      <t xml:space="preserve">เงินประจำตำแหน่ง </t>
    </r>
    <r>
      <rPr>
        <sz val="15"/>
        <rFont val="TH SarabunPSK"/>
        <family val="2"/>
      </rPr>
      <t xml:space="preserve">   220300</t>
    </r>
  </si>
  <si>
    <r>
      <t>งบดำเนินงาน</t>
    </r>
    <r>
      <rPr>
        <sz val="15"/>
        <rFont val="TH SarabunPSK"/>
        <family val="2"/>
      </rPr>
      <t xml:space="preserve">    530000</t>
    </r>
  </si>
  <si>
    <r>
      <t>ค่าตอบแทน</t>
    </r>
    <r>
      <rPr>
        <sz val="15"/>
        <rFont val="TH SarabunPSK"/>
        <family val="2"/>
      </rPr>
      <t xml:space="preserve">    531000</t>
    </r>
  </si>
  <si>
    <r>
      <t>ค่าตอบแทนการปฏิบัติงานนอกเวลาราชการ</t>
    </r>
    <r>
      <rPr>
        <sz val="15"/>
        <rFont val="TH SarabunPSK"/>
        <family val="2"/>
      </rPr>
      <t xml:space="preserve">  310300</t>
    </r>
  </si>
  <si>
    <r>
      <t>ค่าใช้สอย</t>
    </r>
    <r>
      <rPr>
        <sz val="15"/>
        <rFont val="TH SarabunPSK"/>
        <family val="2"/>
      </rPr>
      <t xml:space="preserve">    532000</t>
    </r>
  </si>
  <si>
    <r>
      <t xml:space="preserve">รายจ่ายเพื่อให้ได้มาซึ่งบริการ  </t>
    </r>
    <r>
      <rPr>
        <sz val="15"/>
        <rFont val="TH SarabunPSK"/>
        <family val="2"/>
      </rPr>
      <t xml:space="preserve">320100 </t>
    </r>
  </si>
  <si>
    <r>
      <t>รายจ่ายเกี่ยวเนื่องกับการปฏิบัติราชการที่ไม่เข้าลักษณะรายจ่ายหมวดอื่น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>320300</t>
    </r>
  </si>
  <si>
    <r>
      <t xml:space="preserve">ค่าบำรุงรักษาและซ่อมแซม  </t>
    </r>
    <r>
      <rPr>
        <sz val="15"/>
        <rFont val="TH SarabunPSK"/>
        <family val="2"/>
      </rPr>
      <t>320400 (แผนฯ น.67)</t>
    </r>
  </si>
  <si>
    <r>
      <t xml:space="preserve">วัสดุสำนักงาน  </t>
    </r>
    <r>
      <rPr>
        <sz val="15"/>
        <rFont val="TH SarabunPSK"/>
        <family val="2"/>
      </rPr>
      <t xml:space="preserve">  330100</t>
    </r>
  </si>
  <si>
    <r>
      <t xml:space="preserve">วัสดุโฆษณาและเผยแพร่  </t>
    </r>
    <r>
      <rPr>
        <sz val="15"/>
        <rFont val="TH SarabunPSK"/>
        <family val="2"/>
      </rPr>
      <t xml:space="preserve"> 331100</t>
    </r>
  </si>
  <si>
    <r>
      <t xml:space="preserve">วัสดุคอมพิวเตอร์  </t>
    </r>
    <r>
      <rPr>
        <sz val="15"/>
        <rFont val="TH SarabunPSK"/>
        <family val="2"/>
      </rPr>
      <t>331400</t>
    </r>
  </si>
  <si>
    <r>
      <t>ค่าครุภัณท์</t>
    </r>
    <r>
      <rPr>
        <b/>
        <sz val="15"/>
        <rFont val="TH SarabunPSK"/>
        <family val="2"/>
      </rPr>
      <t xml:space="preserve">  541000 (แผนฯ น.72)</t>
    </r>
  </si>
  <si>
    <r>
      <t xml:space="preserve"> </t>
    </r>
    <r>
      <rPr>
        <sz val="15"/>
        <rFont val="TH SarabunPSK"/>
        <family val="2"/>
      </rPr>
      <t>- มีช่องเชื่อมต่อระบบเครือข่าย (Network Interface) แบบ 10/100/1000 Base-T หรือ</t>
    </r>
  </si>
  <si>
    <r>
      <t>แผนงานการรักษาความสงบภายใน</t>
    </r>
    <r>
      <rPr>
        <sz val="18"/>
        <rFont val="TH SarabunPSK"/>
        <family val="2"/>
      </rPr>
      <t xml:space="preserve">   00120</t>
    </r>
  </si>
  <si>
    <r>
      <t>งานป้องกันภัยฝ่ายพลเรือนและระงับอัคคีภัย</t>
    </r>
    <r>
      <rPr>
        <b/>
        <sz val="16"/>
        <rFont val="TH SarabunPSK"/>
        <family val="2"/>
      </rPr>
      <t xml:space="preserve">  </t>
    </r>
    <r>
      <rPr>
        <sz val="14"/>
        <rFont val="TH SarabunPSK"/>
        <family val="2"/>
      </rPr>
      <t>00123</t>
    </r>
  </si>
  <si>
    <r>
      <t>งบดำเนินงาน</t>
    </r>
    <r>
      <rPr>
        <sz val="15"/>
        <rFont val="TH SarabunPSK"/>
        <family val="2"/>
      </rPr>
      <t xml:space="preserve">  530000</t>
    </r>
  </si>
  <si>
    <r>
      <t>ค่าตอบแทน</t>
    </r>
    <r>
      <rPr>
        <b/>
        <sz val="15"/>
        <rFont val="TH SarabunPSK"/>
        <family val="2"/>
      </rPr>
      <t xml:space="preserve">   </t>
    </r>
    <r>
      <rPr>
        <sz val="15"/>
        <rFont val="TH SarabunPSK"/>
        <family val="2"/>
      </rPr>
      <t xml:space="preserve">531000     </t>
    </r>
  </si>
  <si>
    <r>
      <t xml:space="preserve">เงินช่วยเหลือการศึกษาบุตร   </t>
    </r>
    <r>
      <rPr>
        <sz val="15"/>
        <rFont val="TH SarabunPSK"/>
        <family val="2"/>
      </rPr>
      <t>310500</t>
    </r>
  </si>
  <si>
    <r>
      <t>ค่าใช้สอย</t>
    </r>
    <r>
      <rPr>
        <sz val="15"/>
        <rFont val="TH SarabunPSK"/>
        <family val="2"/>
      </rPr>
      <t xml:space="preserve">   532000</t>
    </r>
  </si>
  <si>
    <r>
      <t xml:space="preserve">เงินประจำตำแหน่งของพนักงาน  </t>
    </r>
    <r>
      <rPr>
        <sz val="15"/>
        <rFont val="TH SarabunPSK"/>
        <family val="2"/>
      </rPr>
      <t>220300</t>
    </r>
  </si>
  <si>
    <r>
      <t xml:space="preserve">     ค่าจัดซื้อครุภัณฑ์เครื่องพิมพ์แบบฉีดหมึกพร้อมติดตั้งถังหมึกพิมพ์  </t>
    </r>
    <r>
      <rPr>
        <b/>
        <sz val="12"/>
        <rFont val="TH SarabunPSK"/>
        <family val="2"/>
      </rPr>
      <t xml:space="preserve"> </t>
    </r>
    <r>
      <rPr>
        <b/>
        <sz val="10"/>
        <rFont val="TH SarabunPSK"/>
        <family val="2"/>
      </rPr>
      <t>(จำนวน 1 ตัว)</t>
    </r>
  </si>
  <si>
    <r>
      <rPr>
        <b/>
        <u val="doubleAccounting"/>
        <sz val="18"/>
        <rFont val="TH SarabunPSK"/>
        <family val="2"/>
      </rPr>
      <t>งานระดับก่อนวัยเรียนและประถมศึกษา</t>
    </r>
    <r>
      <rPr>
        <b/>
        <sz val="18"/>
        <rFont val="TH SarabunPSK"/>
        <family val="2"/>
      </rPr>
      <t xml:space="preserve">  </t>
    </r>
    <r>
      <rPr>
        <sz val="18"/>
        <rFont val="TH SarabunPSK"/>
        <family val="2"/>
      </rPr>
      <t>00212</t>
    </r>
  </si>
  <si>
    <r>
      <t xml:space="preserve">งบบุคลากร   </t>
    </r>
    <r>
      <rPr>
        <u val="double"/>
        <sz val="15"/>
        <rFont val="TH SarabunPSK"/>
        <family val="2"/>
      </rPr>
      <t>520000</t>
    </r>
  </si>
  <si>
    <r>
      <t>เงินเพิ่มต่างๆของพนักงานจ้าง</t>
    </r>
    <r>
      <rPr>
        <sz val="15"/>
        <rFont val="TH SarabunPSK"/>
        <family val="2"/>
      </rPr>
      <t xml:space="preserve">  220700</t>
    </r>
  </si>
  <si>
    <r>
      <t>เพื่อจ่ายเป็นเงินเพิ่มต่างๆของพนักงานจ้าง</t>
    </r>
    <r>
      <rPr>
        <sz val="14"/>
        <rFont val="TH SarabunPSK"/>
        <family val="2"/>
      </rPr>
      <t xml:space="preserve"> ตำแหน่ง ผู้ดูแลเด็ก</t>
    </r>
  </si>
  <si>
    <r>
      <t xml:space="preserve">รายจ่ายเพื่อให้ได้มาซึ่งบริการ </t>
    </r>
    <r>
      <rPr>
        <b/>
        <sz val="11"/>
        <rFont val="TH SarabunPSK"/>
        <family val="2"/>
      </rPr>
      <t xml:space="preserve"> </t>
    </r>
    <r>
      <rPr>
        <b/>
        <sz val="12"/>
        <rFont val="TH SarabunPSK"/>
        <family val="2"/>
      </rPr>
      <t>320100</t>
    </r>
  </si>
  <si>
    <r>
      <t xml:space="preserve">รายจ่ายเกี่ยวเนื่องกับการปฏิบัติราชการที่ไม่เข้าลักษณะรายจ่ายหมวดอื่น </t>
    </r>
    <r>
      <rPr>
        <b/>
        <sz val="11"/>
        <rFont val="TH SarabunPSK"/>
        <family val="2"/>
      </rPr>
      <t xml:space="preserve"> </t>
    </r>
    <r>
      <rPr>
        <b/>
        <sz val="12"/>
        <rFont val="TH SarabunPSK"/>
        <family val="2"/>
      </rPr>
      <t>320300</t>
    </r>
  </si>
  <si>
    <r>
      <t xml:space="preserve">1. รายการค่าใช้จ่ายสำหรับสนับสนุนอาหารกลางวัน </t>
    </r>
    <r>
      <rPr>
        <b/>
        <sz val="12"/>
        <rFont val="TH SarabunPSK"/>
        <family val="2"/>
      </rPr>
      <t>อัตราคนละ 20 บาท จำนวน 245 วัน</t>
    </r>
  </si>
  <si>
    <r>
      <t xml:space="preserve">   ค่าวัสดุสำนักงาน </t>
    </r>
    <r>
      <rPr>
        <sz val="15"/>
        <rFont val="TH SarabunPSK"/>
        <family val="2"/>
      </rPr>
      <t>330100</t>
    </r>
  </si>
  <si>
    <r>
      <t xml:space="preserve">   ค่าวัสดุงานบ้านงานครัว   </t>
    </r>
    <r>
      <rPr>
        <sz val="15"/>
        <rFont val="TH SarabunPSK"/>
        <family val="2"/>
      </rPr>
      <t xml:space="preserve">330300  </t>
    </r>
  </si>
  <si>
    <r>
      <t xml:space="preserve">   ค่าอาหารเสริม(นม)  </t>
    </r>
    <r>
      <rPr>
        <sz val="15"/>
        <rFont val="TH SarabunPSK"/>
        <family val="2"/>
      </rPr>
      <t xml:space="preserve">330400 </t>
    </r>
    <r>
      <rPr>
        <b/>
        <sz val="15"/>
        <rFont val="TH SarabunPSK"/>
        <family val="2"/>
      </rPr>
      <t xml:space="preserve">        </t>
    </r>
    <r>
      <rPr>
        <sz val="15"/>
        <rFont val="TH SarabunPSK"/>
        <family val="2"/>
      </rPr>
      <t>(แผนฯ น.58)</t>
    </r>
  </si>
  <si>
    <r>
      <t>ค่าที่ดินและสิ่งก่อสร้าง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 xml:space="preserve"> </t>
    </r>
  </si>
  <si>
    <r>
      <t xml:space="preserve">  อุดหนุนกิจการส่งเสริมการศึกษาให้แก่โรงเรียนบ้านน้ำจั้นน้อยบึงเกลือ</t>
    </r>
    <r>
      <rPr>
        <b/>
        <sz val="13"/>
        <rFont val="TH SarabunPSK"/>
        <family val="2"/>
      </rPr>
      <t xml:space="preserve">  (แผนฯ น.57)</t>
    </r>
  </si>
  <si>
    <r>
      <t xml:space="preserve">    วัสดุเชื้อเพลิงและหล่อลื่น</t>
    </r>
    <r>
      <rPr>
        <sz val="15"/>
        <rFont val="TH SarabunPSK"/>
        <family val="2"/>
      </rPr>
      <t xml:space="preserve">   330800</t>
    </r>
  </si>
  <si>
    <r>
      <t>รายจ่ายเกี่ยวเนื่องกับการปฏิบัติราชการที่ไม่เข้าลักษณะรายจ่ายหมวดอื่น</t>
    </r>
    <r>
      <rPr>
        <b/>
        <sz val="12"/>
        <rFont val="TH SarabunPSK"/>
        <family val="2"/>
      </rPr>
      <t xml:space="preserve"> 320300</t>
    </r>
  </si>
  <si>
    <r>
      <t xml:space="preserve">ค่าตอบแทนพนักงานจ้าง </t>
    </r>
    <r>
      <rPr>
        <sz val="15"/>
        <rFont val="TH SarabunPSK"/>
        <family val="2"/>
      </rPr>
      <t xml:space="preserve">  220600</t>
    </r>
  </si>
  <si>
    <r>
      <t xml:space="preserve">เงินเพิ่มต่างๆ ของพนักงานจ้าง </t>
    </r>
    <r>
      <rPr>
        <sz val="15"/>
        <rFont val="TH SarabunPSK"/>
        <family val="2"/>
      </rPr>
      <t xml:space="preserve">  220700</t>
    </r>
  </si>
  <si>
    <r>
      <t xml:space="preserve"> อุดหนุนส่วนราชการ   </t>
    </r>
    <r>
      <rPr>
        <sz val="16"/>
        <rFont val="TH SarabunPSK"/>
        <family val="2"/>
      </rPr>
      <t xml:space="preserve"> 610200</t>
    </r>
  </si>
  <si>
    <r>
      <t>งานสวนสาธารณะ</t>
    </r>
    <r>
      <rPr>
        <b/>
        <sz val="18"/>
        <rFont val="TH SarabunPSK"/>
        <family val="2"/>
      </rPr>
      <t xml:space="preserve">    </t>
    </r>
    <r>
      <rPr>
        <sz val="18"/>
        <rFont val="TH SarabunPSK"/>
        <family val="2"/>
      </rPr>
      <t>00243</t>
    </r>
  </si>
  <si>
    <r>
      <t>งานบำบัดน้ำเสีย</t>
    </r>
    <r>
      <rPr>
        <sz val="18"/>
        <rFont val="TH SarabunPSK"/>
        <family val="2"/>
      </rPr>
      <t xml:space="preserve">   00245</t>
    </r>
  </si>
  <si>
    <r>
      <t xml:space="preserve">ค่าก่อสร้างสิ่งสาธารณูปโภค </t>
    </r>
    <r>
      <rPr>
        <sz val="15"/>
        <rFont val="TH SarabunPSK"/>
        <family val="2"/>
      </rPr>
      <t xml:space="preserve"> 421100</t>
    </r>
  </si>
  <si>
    <r>
      <t>แผนงานการศาสนาวัฒนธรรมและนันทนาการ</t>
    </r>
    <r>
      <rPr>
        <sz val="16"/>
        <rFont val="TH SarabunPSK"/>
        <family val="2"/>
      </rPr>
      <t xml:space="preserve">  00260</t>
    </r>
  </si>
  <si>
    <r>
      <t xml:space="preserve">รายจ่ายเกี่ยวเนื่องกับการปฏิบัติราชการที่ไม่เข้าลักษณะรายจ่ายหมวดอื่น </t>
    </r>
    <r>
      <rPr>
        <sz val="15"/>
        <rFont val="TH SarabunPSK"/>
        <family val="2"/>
      </rPr>
      <t>320300</t>
    </r>
  </si>
  <si>
    <r>
      <rPr>
        <b/>
        <u val="double"/>
        <sz val="18"/>
        <rFont val="TH SarabunPSK"/>
        <family val="2"/>
      </rPr>
      <t>งานวิชาการวางแผนและส่งเสริมการท่องเที่ยว</t>
    </r>
    <r>
      <rPr>
        <b/>
        <sz val="18"/>
        <rFont val="TH SarabunPSK"/>
        <family val="2"/>
      </rPr>
      <t xml:space="preserve">  </t>
    </r>
    <r>
      <rPr>
        <sz val="16"/>
        <rFont val="TH SarabunPSK"/>
        <family val="2"/>
      </rPr>
      <t>00264</t>
    </r>
    <r>
      <rPr>
        <b/>
        <sz val="16"/>
        <rFont val="TH SarabunPSK"/>
        <family val="2"/>
      </rPr>
      <t xml:space="preserve"> </t>
    </r>
    <r>
      <rPr>
        <b/>
        <sz val="18"/>
        <rFont val="TH SarabunPSK"/>
        <family val="2"/>
      </rPr>
      <t xml:space="preserve">   </t>
    </r>
  </si>
  <si>
    <r>
      <rPr>
        <b/>
        <u val="doubleAccounting"/>
        <sz val="15"/>
        <rFont val="TH SarabunPSK"/>
        <family val="2"/>
      </rPr>
      <t>งบดำเนินงาน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>530000</t>
    </r>
  </si>
  <si>
    <r>
      <t xml:space="preserve">รายจ่ายเกี่ยวเนื่องกับการปฏิบัติราชการที่ไม่เข้าลักษณะรายจ่ายหมวดอื่น  </t>
    </r>
    <r>
      <rPr>
        <sz val="14"/>
        <rFont val="TH SarabunPSK"/>
        <family val="2"/>
      </rPr>
      <t>320300</t>
    </r>
  </si>
  <si>
    <r>
      <t>วัสดุก่อสร้าง</t>
    </r>
    <r>
      <rPr>
        <sz val="15"/>
        <rFont val="TH SarabunPSK"/>
        <family val="2"/>
      </rPr>
      <t xml:space="preserve">   330600</t>
    </r>
  </si>
  <si>
    <r>
      <t>ค่าที่ดินและสิ่งก่อสร้าง</t>
    </r>
    <r>
      <rPr>
        <sz val="15"/>
        <rFont val="TH SarabunPSK"/>
        <family val="2"/>
      </rPr>
      <t xml:space="preserve">  420000</t>
    </r>
  </si>
  <si>
    <r>
      <t xml:space="preserve">ค่าบำรุงรักษาและปรับปรุงที่ดินและสิ่งก่อสร้าง  </t>
    </r>
    <r>
      <rPr>
        <sz val="15"/>
        <rFont val="TH SarabunPSK"/>
        <family val="2"/>
      </rPr>
      <t xml:space="preserve"> 421200</t>
    </r>
  </si>
  <si>
    <r>
      <t xml:space="preserve">วัสดุก่อสร้าง </t>
    </r>
    <r>
      <rPr>
        <sz val="15"/>
        <rFont val="TH SarabunPSK"/>
        <family val="2"/>
      </rPr>
      <t xml:space="preserve">   330100</t>
    </r>
  </si>
  <si>
    <t>เพื่อจ่ายเป็นค่าพัฒนาผู้ประกอบวิชาชีพครูที่สังกัดศูนย์พัฒนาเด็กเล็ก</t>
  </si>
  <si>
    <t xml:space="preserve">ขององค์การบริหารส่วนตำบลบึงเกลือ </t>
  </si>
  <si>
    <t>ค่าขายแบบแปลน</t>
  </si>
  <si>
    <r>
      <t>ในปีงบประมาณ พ.ศ.</t>
    </r>
    <r>
      <rPr>
        <u val="single"/>
        <sz val="15"/>
        <rFont val="TH SarabunPSK"/>
        <family val="2"/>
      </rPr>
      <t xml:space="preserve"> 2562 </t>
    </r>
    <r>
      <rPr>
        <sz val="15"/>
        <rFont val="TH SarabunPSK"/>
        <family val="2"/>
      </rPr>
      <t xml:space="preserve"> ณ วันที่ 30 กรกฎาคม  พ.ศ.</t>
    </r>
    <r>
      <rPr>
        <u val="single"/>
        <sz val="15"/>
        <rFont val="TH SarabunPSK"/>
        <family val="2"/>
      </rPr>
      <t xml:space="preserve"> 2562</t>
    </r>
    <r>
      <rPr>
        <sz val="15"/>
        <rFont val="TH SarabunPSK"/>
        <family val="2"/>
      </rPr>
      <t xml:space="preserve"> องค์การบริหารส่วนตำบล</t>
    </r>
  </si>
  <si>
    <t>รายการกันเงินไว้แบบก่อหนี้ผูกพันและยังไม่ได้เบิกจ่าย จำนวน…1...โครงการ</t>
  </si>
  <si>
    <t>รายการกันเงินไว้ยังไม่ได้ก่อหนี้ผูกพันจำนวน  0  โครงการ</t>
  </si>
  <si>
    <t>(6)</t>
  </si>
  <si>
    <t>(7)</t>
  </si>
  <si>
    <t>รายจ่ายที่จ่ายจากเงินกู้</t>
  </si>
  <si>
    <t>(เอาตัวนี้)กบท.2563</t>
  </si>
  <si>
    <t>เพื่อจ่ายเป็นค่าซื้อสิ่งของ เครื่องใช้ต่างๆ เช่นกระดาษ  แฟ้ม ดินสอ</t>
  </si>
  <si>
    <t xml:space="preserve">ปากกาเขียนแบบ คลิป ไม้บรรทัด ยางลบ กระดาษคาร์บอน ฯลฯ   </t>
  </si>
  <si>
    <t>เพื่อจ่ายเป็นค่าจัดซื้อวัสดุคอมพิวเตอร์ เช่น แผ่นดิสก์ หมึกเครื่องพิมพ์ โปรแกรม และอื่นๆ ฯลฯ</t>
  </si>
  <si>
    <t>เพื่อจ่ายเป็นค่าใช้จ่ายเกี่ยวกับการใช้ระบบอินเตอร์เน็ต  (แผนฯ น.53)</t>
  </si>
  <si>
    <t>(แผนฯหน้า 43)  (กองสวัสดิการสังคม)</t>
  </si>
  <si>
    <t>ขนาดพื้นที่ กว้าง 8.00 เมตร ยาว 12.00 เมตร พื้นที่ใช้สอยอาคาร 96 ตารางเมตร โดยทำการปรับปรุง</t>
  </si>
  <si>
    <t>เฉพาะบางส่วนของอาคาร ตามรายละเอียด ดังนี้</t>
  </si>
  <si>
    <t>1. งานประตู  จำวน 2 ชุด</t>
  </si>
  <si>
    <t>2. งานหน้าต่าง จำนวน 8 ชุด</t>
  </si>
  <si>
    <t>3. งานพื้นอาคาร จำนวน 96 ตารางเมตร</t>
  </si>
  <si>
    <t>4. งานโครงหลังคาพร้อมรางระบายน้ำฝน ยาว 15 เมตร</t>
  </si>
  <si>
    <t>5. งานอ่างล้างมือเด็กเล็ก จำนวน 1 งาน</t>
  </si>
  <si>
    <t xml:space="preserve">ก่อสร้างบริเวณพื้นที่อาคารภายในพื้นที่ศูนย์พัฒนาเด็กเล็กองค์การบริหารส่วนตำบลบึงเกลือ </t>
  </si>
  <si>
    <r>
      <t xml:space="preserve">     ค่าปรับปรุงอาคารศูนย์พัฒนาเด็กเล็กองค์การบริหารส่วนตำบลบึงเกลือ</t>
    </r>
    <r>
      <rPr>
        <b/>
        <sz val="12"/>
        <rFont val="TH SarabunPSK"/>
        <family val="2"/>
      </rPr>
      <t xml:space="preserve">(แผนฯ น.56)  </t>
    </r>
  </si>
  <si>
    <r>
      <t>2. </t>
    </r>
    <r>
      <rPr>
        <b/>
        <u val="single"/>
        <sz val="15"/>
        <rFont val="TH SarabunPSK"/>
        <family val="2"/>
      </rPr>
      <t>การบริหารงบประมาณ ในปีงบประมาณ 2562 ณ วันที่ 31 กรกฎาคม พ.ศ.2562</t>
    </r>
  </si>
  <si>
    <r>
      <t xml:space="preserve">  ข้อ 3 งบประมาณรายจ่ายประจำปีงบประมาณ พ.ศ. 2563 ได้ตั้งจ่ายเป็นจำนวนรวมทั้งสิ้น </t>
    </r>
    <r>
      <rPr>
        <sz val="15"/>
        <color indexed="10"/>
        <rFont val="TH SarabunPSK"/>
        <family val="2"/>
      </rPr>
      <t xml:space="preserve"> 44,275,330</t>
    </r>
    <r>
      <rPr>
        <sz val="15"/>
        <rFont val="TH SarabunPSK"/>
        <family val="2"/>
      </rPr>
      <t xml:space="preserve"> บาท </t>
    </r>
  </si>
  <si>
    <t xml:space="preserve">1. โรงเรียนบ้านหัวคู  </t>
  </si>
  <si>
    <t>2. โรงเรียนบ้านบ่อแกนางเลา</t>
  </si>
  <si>
    <t xml:space="preserve">3. โรงเรียนบ้านโนนสว่าง </t>
  </si>
  <si>
    <t xml:space="preserve">4. โรงเรียนบ้านโนนสวรรค์  </t>
  </si>
  <si>
    <t xml:space="preserve">5.  โรงเรียนบ้านน้ำจั้นน้อย </t>
  </si>
  <si>
    <t>ก่อสร้างบริเวณถนน คสล.เดิม ติดศาลาประชาคมหมู่บ้านโนนสวรรค์ถึงหน้าบ้านเลขที่ 53 นายประดิษฐ์  นิจสุข</t>
  </si>
  <si>
    <t xml:space="preserve"> 0.30 เมตร หนา 0.10 เมตร ลึก 0.40 เมตร ฝาปิด คสล.หนา 0.12 เมตร ยาวรวม 100 เมตร พร้อมขยายไหล่ทาง</t>
  </si>
  <si>
    <t xml:space="preserve"> คสล. หนา 0.10 เมตร พื้นที่ คสล.ไม่น้อยกว่า 35 ตารางเมตร ก่อสร้างบริเวณ 2 ข้างถนน คสล. จากหน้าบ้านเลขที่ </t>
  </si>
  <si>
    <t>27 นางจำนงค์  สุราทิพย์ ถึงบริเวณหน้าบ้านเลขที่ 77 นายทองใบ  สาสุนันท์  รายละเอียดก่อสร้างตามแบบ</t>
  </si>
  <si>
    <t xml:space="preserve">  ค่าก่อสร้างระบบระบายน้ำไร้ท่อ(แบบระบบธนาคารน้ำใต้ดิน) บ้านโนนสวรรค์ หมู่ที่ 3</t>
  </si>
  <si>
    <t xml:space="preserve">จำนวน </t>
  </si>
  <si>
    <t>เพื่อจ่ายเป็นค่าก่อสร้างระบบระบายน้ำไร้ท่อ(แบบระบบธนาคารน้ำใต้ดิน) บ้านโนนสวรรค์ หมู่ที่ 3</t>
  </si>
  <si>
    <t xml:space="preserve">ขนาดปากกว้าง 0.50 เมตร ลึก 0.60 เมตร ยาว 20.00 เมตร จำนวน 3 จุด รวมความยาว 60.00 เมตร </t>
  </si>
  <si>
    <t>ก่อสร้างบริเวณจุดที่ 1 หน้าบ้านเลขที่ 53 นายประดิษฐ์  นิจสุข  จุดที่ 2 หน้าบ้านเลขที่ 21/1 นายบุญลอด  ประเทศ</t>
  </si>
  <si>
    <t>จุดที่ 3 หน้าบ้านเลขที่ 57 นายอินตา  อาระวี  รายละเอียดตามแบบแปลนของ อบต.บึงเกลือ</t>
  </si>
  <si>
    <r>
      <t xml:space="preserve">ค่าบำรุงรักษาและซ่อมแซม  </t>
    </r>
    <r>
      <rPr>
        <sz val="15"/>
        <rFont val="TH SarabunPSK"/>
        <family val="2"/>
      </rPr>
      <t>320400 (แผนฯ น.129)</t>
    </r>
  </si>
  <si>
    <t xml:space="preserve">ต่อเติมหลังคาคลุมโรงครัวอาคารศูนย์พัฒนาเด็กเล็ก ขนาด กว้าง 4.00 เมตร ยาว 10.00 เมตร </t>
  </si>
  <si>
    <t>พื้นที่ใช้สอย 40 ตารางเมตร</t>
  </si>
  <si>
    <t>( แผนฯ น. 48)  (สมทบไม่น้อยกว่าร้อยละ 40 กรณีรายได้</t>
  </si>
  <si>
    <t>ของ อปท.ไม่รวมเงินอุดหนุน ตั้งแต่ 6 ถึง 20 ล้านบาท</t>
  </si>
  <si>
    <t>เพื่อจ่ายเป็นค่าจัดกิจกรรมเข้าพรรษาเข้าวัดปฏิบัติธรรม   (แผนฯ น.60)</t>
  </si>
  <si>
    <t xml:space="preserve"> (แผนฯ หน้า 63)</t>
  </si>
  <si>
    <t>และอาสาสมัครด้านสาธารณสุข   (แผนฯ น.45) (กองสวัสดิการสังคม)</t>
  </si>
  <si>
    <t>เพื่อจ่ายเป็นค่าจัดโครงการอบรมคุณธรรมจริยธรรมของบุคลากร</t>
  </si>
  <si>
    <t>ประกอบงบประมาณรายจ่าย ประจำปี 2563 ขององค์การบริหารส่วนตำบลบึงเกลือ</t>
  </si>
  <si>
    <t xml:space="preserve">ประมาณการรายจ่ายรวมทั้งสิ้น  44,005,330  บาท  จ่ายจากรายได้จัดเก็บเอง หมวดภาษีจัดสรรและ </t>
  </si>
  <si>
    <t>เพื่อจ่ายเป็นค่าจัดโครงการปฐมนิเทศผู้ปกครองเด็กศูนย์พัฒนาเด็กเล็ก</t>
  </si>
  <si>
    <t>อบต.บึงเกลือ  เลขที่  14 /421100/2563</t>
  </si>
  <si>
    <t>เพื่อจ่ายเป็นค่าปรับปรุงอาคารศูนย์พัฒนาเด็กเล็กองค์การบริหารส่วนตำบลบึงเกลือ  จำนวน 1 หลัง</t>
  </si>
  <si>
    <t>รายละเอียดก่อสร้างตามแบบของ อบต.บึงเกลือ เลขที่ 15 /421100/2563</t>
  </si>
  <si>
    <t>รายละเอียดก่อสร้างตามแบบ อบต.บึงเกลือ เลขที่ 7/421100/2563</t>
  </si>
  <si>
    <t>องค์กรปกครองส่วนท้องถิ่น เลข ทถ-2-203/8/2563</t>
  </si>
  <si>
    <t>รายละเอียดก่อสร้างตามแบบมาตรฐานงานทางสำหรับองค์กรปกครองส่วนท้องถิ่น เลขที่  ทถ-2-203/9/2563</t>
  </si>
  <si>
    <t xml:space="preserve">แปลนของ อบต.บึงเกลือ  เลขที่ 10/421100/2563 </t>
  </si>
  <si>
    <t>รายละเอียดตามแบบแปลนของ อบต.บึงเกลือ เลขที่ 11/421100/2563</t>
  </si>
  <si>
    <t xml:space="preserve"> เลขที่ 16/421100/2563</t>
  </si>
  <si>
    <t>รายละเอียดก่อสร้างตามแบบแปลนของ อบต.บึงเกลือ เลขที่ 12/421100/2563</t>
  </si>
  <si>
    <t>อบต.บึงเกลือ เลขที่ 13/421100/2563</t>
  </si>
  <si>
    <t>12,068,340 X 100</t>
  </si>
  <si>
    <t xml:space="preserve"> - เป็นเครื่องพิมพ์แบบฉีดหมึกพร้อมติดตั้งถังหมึกพิมพ์(Ink Tank Printer) จากโรงงานผู้ผลิต</t>
  </si>
  <si>
    <t xml:space="preserve"> - มีความเร็วในการพิมพ์ร่างขาวดำสำหรับกระดาษขนาด A4 ไม่น้อยกว่า 20 หน้าต่อนาที(ppm) </t>
  </si>
  <si>
    <t>หรือ 8.8 ภาพต่อนาที</t>
  </si>
  <si>
    <t xml:space="preserve"> - มีความเร็วในการพิมพ์ร่างสีส าหรับกระดาษขนาด A4 ไม่น้อยกว่า 10 หน้าต่อนาที(ppm)</t>
  </si>
  <si>
    <t xml:space="preserve"> หรือ 5 ภาพ ต่อนาที(ipm)</t>
  </si>
  <si>
    <t xml:space="preserve"> - มีช่องเชื่อมต่อ (Interface) แบบ USB 2.0 หรือดีกว่า จ านวนไม่น้อยกว่า 1 ช่อง</t>
  </si>
  <si>
    <t xml:space="preserve"> - มีถาดใส่กระดาษได้ไม่น้อยกว่า 50 แผ่น </t>
  </si>
  <si>
    <t xml:space="preserve"> - สามารถใช้ได้กับ A4, Letter, Legal และ Custom</t>
  </si>
  <si>
    <t xml:space="preserve"> - มีความละเอียดในการพิมพ์ไม่น้อยกว่า 1,200x1,200 dpi (ipm) </t>
  </si>
  <si>
    <t xml:space="preserve"> เครื่องพิมพ์แบบฉีดหมึกพร้อมติดตั้งถังหมึกพิมพ์ (Ink Tank Printer) </t>
  </si>
  <si>
    <t>(จัดซื้อตามเกณฑ์ราคากลางและคุณลักษณะพื้นฐานครุภัณฑ์คอมพิวเตอร์ ประจำปี พ.ศ. 2562 ข้อ 42)</t>
  </si>
  <si>
    <t xml:space="preserve">2) ขนาดความจุไม่น้อยกว่า 5 คิวบิกฟุต เป็นรุ่นที่ได้รับฉลาก ประสิทธิภาพ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</si>
</sst>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_-* #,##0.0_-;\-* #,##0.0_-;_-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.0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_-;_-@_-"/>
    <numFmt numFmtId="205" formatCode="_-* #,##0.000000_-;\-* #,##0.000000_-;_-* &quot;-&quot;??_-;_-@_-"/>
    <numFmt numFmtId="206" formatCode="_(* #,##0_);_(* \(#,##0\);_(* &quot;-&quot;??_);_(@_)"/>
    <numFmt numFmtId="207" formatCode="#,##0_ ;\-#,##0\ "/>
    <numFmt numFmtId="208" formatCode="0.0%"/>
    <numFmt numFmtId="209" formatCode="0_ ;\-0\ "/>
  </numFmts>
  <fonts count="135">
    <font>
      <sz val="10"/>
      <name val="Arial"/>
      <family val="0"/>
    </font>
    <font>
      <sz val="15"/>
      <name val="BrowalliaUPC"/>
      <family val="2"/>
    </font>
    <font>
      <sz val="8"/>
      <name val="Arial"/>
      <family val="2"/>
    </font>
    <font>
      <b/>
      <sz val="15"/>
      <name val="BrowalliaUPC"/>
      <family val="2"/>
    </font>
    <font>
      <sz val="16"/>
      <name val="Angsana New"/>
      <family val="1"/>
    </font>
    <font>
      <sz val="8"/>
      <name val="Angsana New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BrowalliaUPC"/>
      <family val="2"/>
    </font>
    <font>
      <b/>
      <sz val="18"/>
      <name val="BrowalliaUPC"/>
      <family val="2"/>
    </font>
    <font>
      <b/>
      <u val="single"/>
      <sz val="18"/>
      <name val="BrowalliaUPC"/>
      <family val="2"/>
    </font>
    <font>
      <b/>
      <sz val="14"/>
      <name val="BrowalliaUPC"/>
      <family val="2"/>
    </font>
    <font>
      <sz val="12"/>
      <name val="BrowalliaUPC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u val="single"/>
      <sz val="1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double"/>
      <sz val="20"/>
      <name val="TH SarabunPSK"/>
      <family val="2"/>
    </font>
    <font>
      <b/>
      <sz val="20"/>
      <name val="TH SarabunPSK"/>
      <family val="2"/>
    </font>
    <font>
      <b/>
      <u val="single"/>
      <sz val="18"/>
      <name val="TH SarabunPSK"/>
      <family val="2"/>
    </font>
    <font>
      <b/>
      <u val="double"/>
      <sz val="15"/>
      <name val="TH SarabunPSK"/>
      <family val="2"/>
    </font>
    <font>
      <b/>
      <u val="singleAccounting"/>
      <sz val="15"/>
      <name val="TH SarabunPSK"/>
      <family val="2"/>
    </font>
    <font>
      <u val="singleAccounting"/>
      <sz val="15"/>
      <name val="TH SarabunPSK"/>
      <family val="2"/>
    </font>
    <font>
      <u val="single"/>
      <sz val="15"/>
      <name val="TH SarabunPSK"/>
      <family val="2"/>
    </font>
    <font>
      <sz val="18"/>
      <name val="TH SarabunPSK"/>
      <family val="2"/>
    </font>
    <font>
      <b/>
      <sz val="22"/>
      <name val="TH SarabunPSK"/>
      <family val="2"/>
    </font>
    <font>
      <b/>
      <sz val="40"/>
      <name val="TH SarabunPSK"/>
      <family val="2"/>
    </font>
    <font>
      <b/>
      <sz val="26"/>
      <name val="TH SarabunPSK"/>
      <family val="2"/>
    </font>
    <font>
      <b/>
      <sz val="50"/>
      <name val="TH SarabunPSK"/>
      <family val="2"/>
    </font>
    <font>
      <sz val="40"/>
      <name val="TH SarabunPSK"/>
      <family val="2"/>
    </font>
    <font>
      <b/>
      <u val="single"/>
      <sz val="16"/>
      <name val="TH SarabunPSK"/>
      <family val="2"/>
    </font>
    <font>
      <b/>
      <sz val="15"/>
      <color indexed="8"/>
      <name val="TH SarabunPSK"/>
      <family val="2"/>
    </font>
    <font>
      <sz val="35"/>
      <name val="TH SarabunPSK"/>
      <family val="2"/>
    </font>
    <font>
      <sz val="20"/>
      <name val="TH SarabunPSK"/>
      <family val="2"/>
    </font>
    <font>
      <b/>
      <u val="singleAccounting"/>
      <sz val="16"/>
      <name val="TH SarabunPSK"/>
      <family val="2"/>
    </font>
    <font>
      <b/>
      <u val="single"/>
      <sz val="20"/>
      <name val="TH SarabunPSK"/>
      <family val="2"/>
    </font>
    <font>
      <b/>
      <sz val="17"/>
      <name val="TH SarabunPSK"/>
      <family val="2"/>
    </font>
    <font>
      <b/>
      <u val="double"/>
      <sz val="22"/>
      <name val="TH SarabunPSK"/>
      <family val="2"/>
    </font>
    <font>
      <sz val="22"/>
      <name val="TH SarabunPSK"/>
      <family val="2"/>
    </font>
    <font>
      <b/>
      <u val="singleAccounting"/>
      <sz val="12"/>
      <name val="TH SarabunPSK"/>
      <family val="2"/>
    </font>
    <font>
      <b/>
      <sz val="22"/>
      <name val="Microsoft Sans Serif"/>
      <family val="2"/>
    </font>
    <font>
      <sz val="22"/>
      <name val="Microsoft Sans Serif"/>
      <family val="2"/>
    </font>
    <font>
      <b/>
      <sz val="16"/>
      <name val="BrowalliaUPC"/>
      <family val="2"/>
    </font>
    <font>
      <b/>
      <sz val="28"/>
      <name val="TH SarabunPSK"/>
      <family val="2"/>
    </font>
    <font>
      <sz val="28"/>
      <name val="TH SarabunPSK"/>
      <family val="2"/>
    </font>
    <font>
      <b/>
      <sz val="36"/>
      <name val="TH SarabunPSK"/>
      <family val="2"/>
    </font>
    <font>
      <sz val="14"/>
      <name val="BrowalliaUPC"/>
      <family val="2"/>
    </font>
    <font>
      <b/>
      <sz val="12"/>
      <name val="BrowalliaUPC"/>
      <family val="2"/>
    </font>
    <font>
      <b/>
      <u val="singleAccounting"/>
      <sz val="17"/>
      <name val="TH SarabunPSK"/>
      <family val="2"/>
    </font>
    <font>
      <b/>
      <i/>
      <sz val="16"/>
      <name val="TH SarabunPSK"/>
      <family val="2"/>
    </font>
    <font>
      <b/>
      <u val="double"/>
      <sz val="16"/>
      <name val="TH SarabunPSK"/>
      <family val="2"/>
    </font>
    <font>
      <b/>
      <u val="double"/>
      <sz val="12"/>
      <name val="TH SarabunPSK"/>
      <family val="2"/>
    </font>
    <font>
      <b/>
      <u val="double"/>
      <sz val="17"/>
      <name val="TH SarabunPSK"/>
      <family val="2"/>
    </font>
    <font>
      <b/>
      <u val="double"/>
      <sz val="19"/>
      <name val="TH SarabunPSK"/>
      <family val="2"/>
    </font>
    <font>
      <b/>
      <sz val="19"/>
      <name val="TH SarabunPSK"/>
      <family val="2"/>
    </font>
    <font>
      <sz val="19"/>
      <name val="TH SarabunPSK"/>
      <family val="2"/>
    </font>
    <font>
      <sz val="17"/>
      <name val="TH SarabunPSK"/>
      <family val="2"/>
    </font>
    <font>
      <u val="single"/>
      <sz val="15"/>
      <name val="BrowalliaUPC"/>
      <family val="2"/>
    </font>
    <font>
      <sz val="15"/>
      <color indexed="10"/>
      <name val="TH SarabunPSK"/>
      <family val="2"/>
    </font>
    <font>
      <b/>
      <sz val="11"/>
      <name val="TH SarabunPSK"/>
      <family val="2"/>
    </font>
    <font>
      <u val="double"/>
      <sz val="15"/>
      <name val="TH SarabunPSK"/>
      <family val="2"/>
    </font>
    <font>
      <u val="single"/>
      <sz val="20"/>
      <name val="TH SarabunPSK"/>
      <family val="2"/>
    </font>
    <font>
      <b/>
      <sz val="24"/>
      <name val="Microsoft Sans Serif"/>
      <family val="2"/>
    </font>
    <font>
      <b/>
      <i/>
      <sz val="15"/>
      <name val="TH SarabunPSK"/>
      <family val="2"/>
    </font>
    <font>
      <sz val="13"/>
      <name val="TH SarabunPSK"/>
      <family val="2"/>
    </font>
    <font>
      <sz val="14.5"/>
      <name val="TH SarabunPSK"/>
      <family val="2"/>
    </font>
    <font>
      <b/>
      <u val="single"/>
      <sz val="14"/>
      <name val="TH SarabunPSK"/>
      <family val="2"/>
    </font>
    <font>
      <sz val="13.5"/>
      <name val="TH SarabunPSK"/>
      <family val="2"/>
    </font>
    <font>
      <b/>
      <u val="double"/>
      <sz val="18"/>
      <name val="TH SarabunPSK"/>
      <family val="2"/>
    </font>
    <font>
      <b/>
      <sz val="10"/>
      <name val="TH SarabunPSK"/>
      <family val="2"/>
    </font>
    <font>
      <b/>
      <u val="doubleAccounting"/>
      <sz val="18"/>
      <name val="TH SarabunPSK"/>
      <family val="2"/>
    </font>
    <font>
      <sz val="15"/>
      <name val="Arial"/>
      <family val="2"/>
    </font>
    <font>
      <sz val="24"/>
      <name val="TH SarabunPSK"/>
      <family val="2"/>
    </font>
    <font>
      <b/>
      <u val="doubleAccounting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BrowalliaUPC"/>
      <family val="2"/>
    </font>
    <font>
      <sz val="16"/>
      <color indexed="10"/>
      <name val="TH SarabunPSK"/>
      <family val="2"/>
    </font>
    <font>
      <sz val="15"/>
      <color indexed="9"/>
      <name val="BrowalliaUPC"/>
      <family val="2"/>
    </font>
    <font>
      <b/>
      <sz val="18"/>
      <color indexed="36"/>
      <name val="TH SarabunPSK"/>
      <family val="2"/>
    </font>
    <font>
      <sz val="15"/>
      <color indexed="30"/>
      <name val="TH SarabunPSK"/>
      <family val="2"/>
    </font>
    <font>
      <b/>
      <sz val="15"/>
      <color indexed="10"/>
      <name val="TH SarabunPSK"/>
      <family val="2"/>
    </font>
    <font>
      <sz val="12"/>
      <color indexed="10"/>
      <name val="TH SarabunPSK"/>
      <family val="2"/>
    </font>
    <font>
      <sz val="15"/>
      <color indexed="62"/>
      <name val="TH SarabunPSK"/>
      <family val="2"/>
    </font>
    <font>
      <sz val="14"/>
      <color indexed="6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BrowalliaUPC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theme="0"/>
      <name val="BrowalliaUPC"/>
      <family val="2"/>
    </font>
    <font>
      <b/>
      <sz val="18"/>
      <color rgb="FF7030A0"/>
      <name val="TH SarabunPSK"/>
      <family val="2"/>
    </font>
    <font>
      <sz val="15"/>
      <color rgb="FF0070C0"/>
      <name val="TH SarabunPSK"/>
      <family val="2"/>
    </font>
    <font>
      <b/>
      <sz val="15"/>
      <color rgb="FFFF0000"/>
      <name val="TH SarabunPSK"/>
      <family val="2"/>
    </font>
    <font>
      <sz val="12"/>
      <color rgb="FFFF0000"/>
      <name val="TH SarabunPSK"/>
      <family val="2"/>
    </font>
    <font>
      <sz val="15"/>
      <color theme="3" tint="0.39998000860214233"/>
      <name val="TH SarabunPSK"/>
      <family val="2"/>
    </font>
    <font>
      <sz val="14"/>
      <color theme="4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8" fillId="0" borderId="0">
      <alignment/>
      <protection/>
    </xf>
    <xf numFmtId="0" fontId="110" fillId="20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21" borderId="2" applyNumberFormat="0" applyAlignment="0" applyProtection="0"/>
    <xf numFmtId="0" fontId="115" fillId="0" borderId="3" applyNumberFormat="0" applyFill="0" applyAlignment="0" applyProtection="0"/>
    <xf numFmtId="0" fontId="116" fillId="22" borderId="0" applyNumberFormat="0" applyBorder="0" applyAlignment="0" applyProtection="0"/>
    <xf numFmtId="0" fontId="4" fillId="0" borderId="0">
      <alignment/>
      <protection/>
    </xf>
    <xf numFmtId="0" fontId="117" fillId="23" borderId="1" applyNumberFormat="0" applyAlignment="0" applyProtection="0"/>
    <xf numFmtId="0" fontId="118" fillId="24" borderId="0" applyNumberFormat="0" applyBorder="0" applyAlignment="0" applyProtection="0"/>
    <xf numFmtId="9" fontId="0" fillId="0" borderId="0" applyFont="0" applyFill="0" applyBorder="0" applyAlignment="0" applyProtection="0"/>
    <xf numFmtId="0" fontId="119" fillId="0" borderId="4" applyNumberFormat="0" applyFill="0" applyAlignment="0" applyProtection="0"/>
    <xf numFmtId="0" fontId="120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21" fillId="20" borderId="5" applyNumberFormat="0" applyAlignment="0" applyProtection="0"/>
    <xf numFmtId="0" fontId="0" fillId="32" borderId="6" applyNumberFormat="0" applyFont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4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39" applyNumberFormat="1" applyFont="1" applyAlignment="1">
      <alignment/>
    </xf>
    <xf numFmtId="187" fontId="1" fillId="0" borderId="0" xfId="39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7" fontId="1" fillId="0" borderId="10" xfId="39" applyNumberFormat="1" applyFont="1" applyBorder="1" applyAlignment="1">
      <alignment/>
    </xf>
    <xf numFmtId="187" fontId="1" fillId="0" borderId="10" xfId="39" applyNumberFormat="1" applyFont="1" applyBorder="1" applyAlignment="1">
      <alignment horizontal="center"/>
    </xf>
    <xf numFmtId="187" fontId="1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87" fontId="1" fillId="0" borderId="10" xfId="39" applyNumberFormat="1" applyFont="1" applyBorder="1" applyAlignment="1">
      <alignment horizontal="left"/>
    </xf>
    <xf numFmtId="18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187" fontId="3" fillId="0" borderId="10" xfId="0" applyNumberFormat="1" applyFont="1" applyBorder="1" applyAlignment="1">
      <alignment/>
    </xf>
    <xf numFmtId="187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7" fontId="3" fillId="0" borderId="0" xfId="0" applyNumberFormat="1" applyFont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0" xfId="39" applyNumberFormat="1" applyFont="1" applyAlignment="1">
      <alignment horizontal="left" indent="3"/>
    </xf>
    <xf numFmtId="187" fontId="3" fillId="0" borderId="10" xfId="39" applyNumberFormat="1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187" fontId="3" fillId="0" borderId="10" xfId="39" applyNumberFormat="1" applyFont="1" applyBorder="1" applyAlignment="1">
      <alignment/>
    </xf>
    <xf numFmtId="0" fontId="12" fillId="33" borderId="0" xfId="0" applyFont="1" applyFill="1" applyAlignment="1">
      <alignment/>
    </xf>
    <xf numFmtId="4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34" borderId="0" xfId="0" applyNumberFormat="1" applyFont="1" applyFill="1" applyAlignment="1">
      <alignment/>
    </xf>
    <xf numFmtId="187" fontId="1" fillId="34" borderId="0" xfId="39" applyNumberFormat="1" applyFont="1" applyFill="1" applyAlignment="1">
      <alignment/>
    </xf>
    <xf numFmtId="0" fontId="11" fillId="0" borderId="0" xfId="0" applyFont="1" applyAlignment="1">
      <alignment vertical="center"/>
    </xf>
    <xf numFmtId="187" fontId="1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3" fontId="13" fillId="0" borderId="0" xfId="39" applyFont="1" applyAlignment="1">
      <alignment/>
    </xf>
    <xf numFmtId="0" fontId="35" fillId="0" borderId="0" xfId="0" applyFont="1" applyAlignment="1">
      <alignment horizontal="center"/>
    </xf>
    <xf numFmtId="0" fontId="18" fillId="0" borderId="0" xfId="0" applyFont="1" applyAlignment="1">
      <alignment/>
    </xf>
    <xf numFmtId="43" fontId="13" fillId="0" borderId="0" xfId="39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 indent="12"/>
    </xf>
    <xf numFmtId="0" fontId="13" fillId="0" borderId="0" xfId="0" applyFont="1" applyAlignment="1">
      <alignment horizontal="left" indent="12"/>
    </xf>
    <xf numFmtId="0" fontId="16" fillId="0" borderId="0" xfId="0" applyFont="1" applyAlignment="1">
      <alignment horizontal="left" indent="8"/>
    </xf>
    <xf numFmtId="0" fontId="18" fillId="0" borderId="0" xfId="0" applyFont="1" applyAlignment="1">
      <alignment horizontal="left" indent="8"/>
    </xf>
    <xf numFmtId="0" fontId="16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4" fillId="0" borderId="0" xfId="0" applyFont="1" applyAlignment="1">
      <alignment horizontal="left" indent="8"/>
    </xf>
    <xf numFmtId="0" fontId="14" fillId="0" borderId="0" xfId="0" applyFont="1" applyAlignment="1">
      <alignment horizontal="left" indent="10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Fill="1" applyBorder="1" applyAlignment="1">
      <alignment horizontal="center" vertical="justify" wrapText="1"/>
    </xf>
    <xf numFmtId="0" fontId="16" fillId="0" borderId="10" xfId="0" applyFont="1" applyFill="1" applyBorder="1" applyAlignment="1">
      <alignment horizontal="center" vertical="justify" wrapText="1"/>
    </xf>
    <xf numFmtId="0" fontId="16" fillId="0" borderId="10" xfId="0" applyFont="1" applyBorder="1" applyAlignment="1">
      <alignment horizontal="center" vertical="justify"/>
    </xf>
    <xf numFmtId="0" fontId="14" fillId="0" borderId="0" xfId="0" applyFont="1" applyBorder="1" applyAlignment="1">
      <alignment/>
    </xf>
    <xf numFmtId="43" fontId="16" fillId="0" borderId="10" xfId="39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justify"/>
    </xf>
    <xf numFmtId="0" fontId="16" fillId="0" borderId="12" xfId="0" applyFont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left" vertical="top" wrapText="1" indent="1"/>
    </xf>
    <xf numFmtId="187" fontId="14" fillId="0" borderId="13" xfId="39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187" fontId="14" fillId="0" borderId="13" xfId="39" applyNumberFormat="1" applyFont="1" applyFill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/>
    </xf>
    <xf numFmtId="187" fontId="16" fillId="0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187" fontId="14" fillId="0" borderId="12" xfId="39" applyNumberFormat="1" applyFont="1" applyFill="1" applyBorder="1" applyAlignment="1">
      <alignment vertical="top" wrapText="1"/>
    </xf>
    <xf numFmtId="187" fontId="16" fillId="0" borderId="1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vertical="top" wrapText="1"/>
    </xf>
    <xf numFmtId="187" fontId="16" fillId="0" borderId="10" xfId="0" applyNumberFormat="1" applyFont="1" applyBorder="1" applyAlignment="1">
      <alignment/>
    </xf>
    <xf numFmtId="43" fontId="14" fillId="0" borderId="13" xfId="39" applyFont="1" applyBorder="1" applyAlignment="1">
      <alignment horizontal="center"/>
    </xf>
    <xf numFmtId="43" fontId="14" fillId="0" borderId="13" xfId="39" applyFont="1" applyFill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3" xfId="39" applyFont="1" applyFill="1" applyBorder="1" applyAlignment="1">
      <alignment/>
    </xf>
    <xf numFmtId="0" fontId="14" fillId="0" borderId="13" xfId="0" applyFont="1" applyFill="1" applyBorder="1" applyAlignment="1">
      <alignment/>
    </xf>
    <xf numFmtId="187" fontId="16" fillId="0" borderId="10" xfId="39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vertical="top" wrapText="1"/>
    </xf>
    <xf numFmtId="43" fontId="16" fillId="0" borderId="0" xfId="39" applyFont="1" applyFill="1" applyBorder="1" applyAlignment="1">
      <alignment vertical="top" wrapText="1"/>
    </xf>
    <xf numFmtId="187" fontId="16" fillId="0" borderId="0" xfId="39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2"/>
    </xf>
    <xf numFmtId="0" fontId="14" fillId="0" borderId="14" xfId="0" applyFont="1" applyBorder="1" applyAlignment="1">
      <alignment/>
    </xf>
    <xf numFmtId="0" fontId="14" fillId="0" borderId="13" xfId="49" applyFont="1" applyBorder="1" applyAlignment="1">
      <alignment horizontal="left" indent="2"/>
      <protection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 horizontal="left" vertical="top" wrapText="1" indent="2"/>
    </xf>
    <xf numFmtId="0" fontId="14" fillId="0" borderId="16" xfId="0" applyFont="1" applyBorder="1" applyAlignment="1">
      <alignment horizontal="left" vertical="top" wrapText="1" indent="2"/>
    </xf>
    <xf numFmtId="0" fontId="16" fillId="0" borderId="17" xfId="0" applyFont="1" applyBorder="1" applyAlignment="1">
      <alignment horizontal="right" vertical="top" wrapText="1"/>
    </xf>
    <xf numFmtId="3" fontId="16" fillId="0" borderId="10" xfId="0" applyNumberFormat="1" applyFont="1" applyFill="1" applyBorder="1" applyAlignment="1">
      <alignment vertical="top" wrapText="1"/>
    </xf>
    <xf numFmtId="0" fontId="14" fillId="0" borderId="18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vertical="top" wrapText="1"/>
    </xf>
    <xf numFmtId="43" fontId="16" fillId="0" borderId="0" xfId="0" applyNumberFormat="1" applyFont="1" applyFill="1" applyBorder="1" applyAlignment="1">
      <alignment vertical="top" wrapText="1"/>
    </xf>
    <xf numFmtId="187" fontId="16" fillId="0" borderId="0" xfId="0" applyNumberFormat="1" applyFont="1" applyFill="1" applyBorder="1" applyAlignment="1">
      <alignment vertical="top" wrapText="1"/>
    </xf>
    <xf numFmtId="43" fontId="14" fillId="0" borderId="0" xfId="39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6" fillId="0" borderId="10" xfId="39" applyNumberFormat="1" applyFont="1" applyFill="1" applyBorder="1" applyAlignment="1">
      <alignment/>
    </xf>
    <xf numFmtId="187" fontId="14" fillId="0" borderId="10" xfId="39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87" fontId="14" fillId="0" borderId="10" xfId="39" applyNumberFormat="1" applyFont="1" applyFill="1" applyBorder="1" applyAlignment="1">
      <alignment/>
    </xf>
    <xf numFmtId="0" fontId="16" fillId="0" borderId="10" xfId="0" applyFont="1" applyBorder="1" applyAlignment="1">
      <alignment horizontal="right"/>
    </xf>
    <xf numFmtId="187" fontId="1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27" fillId="0" borderId="0" xfId="0" applyFont="1" applyAlignment="1">
      <alignment/>
    </xf>
    <xf numFmtId="187" fontId="14" fillId="0" borderId="0" xfId="39" applyNumberFormat="1" applyFont="1" applyAlignment="1">
      <alignment/>
    </xf>
    <xf numFmtId="187" fontId="14" fillId="0" borderId="0" xfId="39" applyNumberFormat="1" applyFont="1" applyAlignment="1">
      <alignment horizontal="left" indent="3"/>
    </xf>
    <xf numFmtId="0" fontId="14" fillId="0" borderId="11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shrinkToFi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7" fontId="1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87" fontId="14" fillId="0" borderId="10" xfId="39" applyNumberFormat="1" applyFont="1" applyBorder="1" applyAlignment="1">
      <alignment horizontal="left"/>
    </xf>
    <xf numFmtId="187" fontId="14" fillId="0" borderId="10" xfId="39" applyNumberFormat="1" applyFont="1" applyBorder="1" applyAlignment="1">
      <alignment horizontal="center"/>
    </xf>
    <xf numFmtId="187" fontId="14" fillId="0" borderId="10" xfId="0" applyNumberFormat="1" applyFont="1" applyBorder="1" applyAlignment="1">
      <alignment/>
    </xf>
    <xf numFmtId="187" fontId="16" fillId="0" borderId="10" xfId="39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87" fontId="14" fillId="0" borderId="0" xfId="39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87" fontId="14" fillId="0" borderId="0" xfId="0" applyNumberFormat="1" applyFont="1" applyAlignment="1">
      <alignment/>
    </xf>
    <xf numFmtId="0" fontId="16" fillId="0" borderId="10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187" fontId="16" fillId="0" borderId="10" xfId="39" applyNumberFormat="1" applyFont="1" applyBorder="1" applyAlignment="1">
      <alignment/>
    </xf>
    <xf numFmtId="187" fontId="16" fillId="0" borderId="0" xfId="39" applyNumberFormat="1" applyFont="1" applyBorder="1" applyAlignment="1">
      <alignment horizontal="center"/>
    </xf>
    <xf numFmtId="187" fontId="16" fillId="0" borderId="0" xfId="39" applyNumberFormat="1" applyFont="1" applyBorder="1" applyAlignment="1">
      <alignment/>
    </xf>
    <xf numFmtId="0" fontId="32" fillId="0" borderId="0" xfId="0" applyFont="1" applyAlignment="1">
      <alignment/>
    </xf>
    <xf numFmtId="49" fontId="14" fillId="0" borderId="0" xfId="0" applyNumberFormat="1" applyFont="1" applyAlignment="1">
      <alignment/>
    </xf>
    <xf numFmtId="187" fontId="14" fillId="0" borderId="10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187" fontId="16" fillId="0" borderId="19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187" fontId="1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43" fontId="49" fillId="0" borderId="0" xfId="39" applyFont="1" applyAlignment="1">
      <alignment/>
    </xf>
    <xf numFmtId="0" fontId="48" fillId="0" borderId="0" xfId="0" applyFont="1" applyAlignment="1">
      <alignment/>
    </xf>
    <xf numFmtId="43" fontId="49" fillId="0" borderId="0" xfId="39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87" fontId="3" fillId="0" borderId="0" xfId="39" applyNumberFormat="1" applyFont="1" applyBorder="1" applyAlignment="1">
      <alignment horizontal="center"/>
    </xf>
    <xf numFmtId="187" fontId="3" fillId="0" borderId="0" xfId="39" applyNumberFormat="1" applyFont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187" fontId="3" fillId="0" borderId="0" xfId="0" applyNumberFormat="1" applyFont="1" applyBorder="1" applyAlignment="1">
      <alignment/>
    </xf>
    <xf numFmtId="187" fontId="125" fillId="0" borderId="0" xfId="0" applyNumberFormat="1" applyFont="1" applyAlignment="1">
      <alignment/>
    </xf>
    <xf numFmtId="0" fontId="125" fillId="0" borderId="0" xfId="0" applyFont="1" applyAlignment="1">
      <alignment/>
    </xf>
    <xf numFmtId="187" fontId="125" fillId="0" borderId="0" xfId="0" applyNumberFormat="1" applyFont="1" applyFill="1" applyAlignment="1">
      <alignment/>
    </xf>
    <xf numFmtId="187" fontId="11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43" fontId="52" fillId="0" borderId="0" xfId="39" applyFont="1" applyAlignment="1">
      <alignment/>
    </xf>
    <xf numFmtId="0" fontId="5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 wrapText="1"/>
    </xf>
    <xf numFmtId="43" fontId="1" fillId="0" borderId="0" xfId="0" applyNumberFormat="1" applyFont="1" applyAlignment="1">
      <alignment/>
    </xf>
    <xf numFmtId="187" fontId="14" fillId="0" borderId="10" xfId="39" applyNumberFormat="1" applyFont="1" applyBorder="1" applyAlignment="1">
      <alignment horizontal="right"/>
    </xf>
    <xf numFmtId="187" fontId="23" fillId="0" borderId="10" xfId="39" applyNumberFormat="1" applyFont="1" applyBorder="1" applyAlignment="1">
      <alignment horizontal="left"/>
    </xf>
    <xf numFmtId="187" fontId="1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7" fontId="14" fillId="0" borderId="12" xfId="0" applyNumberFormat="1" applyFont="1" applyBorder="1" applyAlignment="1">
      <alignment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87" fontId="14" fillId="5" borderId="0" xfId="39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87" fontId="14" fillId="0" borderId="0" xfId="39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187" fontId="16" fillId="5" borderId="0" xfId="39" applyNumberFormat="1" applyFont="1" applyFill="1" applyAlignment="1">
      <alignment vertical="center"/>
    </xf>
    <xf numFmtId="187" fontId="14" fillId="0" borderId="0" xfId="39" applyNumberFormat="1" applyFont="1" applyFill="1" applyAlignment="1">
      <alignment vertical="center"/>
    </xf>
    <xf numFmtId="187" fontId="30" fillId="5" borderId="0" xfId="39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87" fontId="57" fillId="5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 quotePrefix="1">
      <alignment vertical="center"/>
    </xf>
    <xf numFmtId="187" fontId="18" fillId="0" borderId="0" xfId="39" applyNumberFormat="1" applyFont="1" applyFill="1" applyAlignment="1">
      <alignment vertical="center"/>
    </xf>
    <xf numFmtId="0" fontId="32" fillId="5" borderId="0" xfId="0" applyFont="1" applyFill="1" applyAlignment="1">
      <alignment vertical="center"/>
    </xf>
    <xf numFmtId="187" fontId="32" fillId="5" borderId="0" xfId="39" applyNumberFormat="1" applyFont="1" applyFill="1" applyAlignment="1">
      <alignment vertical="center"/>
    </xf>
    <xf numFmtId="187" fontId="16" fillId="0" borderId="0" xfId="39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87" fontId="14" fillId="5" borderId="0" xfId="0" applyNumberFormat="1" applyFont="1" applyFill="1" applyAlignment="1">
      <alignment vertical="center"/>
    </xf>
    <xf numFmtId="3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87" fontId="47" fillId="5" borderId="0" xfId="39" applyNumberFormat="1" applyFont="1" applyFill="1" applyAlignment="1">
      <alignment vertical="center"/>
    </xf>
    <xf numFmtId="187" fontId="30" fillId="5" borderId="0" xfId="0" applyNumberFormat="1" applyFont="1" applyFill="1" applyAlignment="1">
      <alignment vertical="center"/>
    </xf>
    <xf numFmtId="3" fontId="16" fillId="3" borderId="0" xfId="0" applyNumberFormat="1" applyFont="1" applyFill="1" applyAlignment="1">
      <alignment horizontal="right" vertical="center"/>
    </xf>
    <xf numFmtId="187" fontId="20" fillId="5" borderId="0" xfId="39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26" fillId="0" borderId="0" xfId="0" applyFont="1" applyFill="1" applyAlignment="1" quotePrefix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41" fillId="0" borderId="0" xfId="0" applyFont="1" applyFill="1" applyAlignment="1" quotePrefix="1">
      <alignment horizontal="left" vertical="center"/>
    </xf>
    <xf numFmtId="0" fontId="60" fillId="0" borderId="0" xfId="0" applyFont="1" applyFill="1" applyAlignment="1">
      <alignment vertical="center"/>
    </xf>
    <xf numFmtId="187" fontId="16" fillId="0" borderId="0" xfId="39" applyNumberFormat="1" applyFont="1" applyFill="1" applyAlignment="1">
      <alignment horizontal="right" vertical="center"/>
    </xf>
    <xf numFmtId="1" fontId="16" fillId="5" borderId="0" xfId="0" applyNumberFormat="1" applyFont="1" applyFill="1" applyAlignment="1">
      <alignment vertical="center"/>
    </xf>
    <xf numFmtId="209" fontId="14" fillId="0" borderId="0" xfId="39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187" fontId="44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187" fontId="14" fillId="5" borderId="10" xfId="39" applyNumberFormat="1" applyFont="1" applyFill="1" applyBorder="1" applyAlignment="1">
      <alignment vertical="center"/>
    </xf>
    <xf numFmtId="3" fontId="14" fillId="5" borderId="10" xfId="0" applyNumberFormat="1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3" fillId="0" borderId="0" xfId="0" applyFont="1" applyFill="1" applyAlignment="1" quotePrefix="1">
      <alignment vertical="center"/>
    </xf>
    <xf numFmtId="0" fontId="13" fillId="0" borderId="0" xfId="0" applyFont="1" applyFill="1" applyAlignment="1">
      <alignment horizontal="left" vertical="center"/>
    </xf>
    <xf numFmtId="187" fontId="13" fillId="0" borderId="0" xfId="39" applyNumberFormat="1" applyFont="1" applyFill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87" fontId="30" fillId="0" borderId="0" xfId="39" applyNumberFormat="1" applyFont="1" applyFill="1" applyAlignment="1">
      <alignment vertical="center"/>
    </xf>
    <xf numFmtId="187" fontId="17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44" fillId="0" borderId="0" xfId="0" applyFont="1" applyFill="1" applyAlignment="1" quotePrefix="1">
      <alignment horizontal="right" vertical="center"/>
    </xf>
    <xf numFmtId="187" fontId="44" fillId="0" borderId="0" xfId="39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64" fillId="0" borderId="0" xfId="0" applyFont="1" applyFill="1" applyAlignment="1" quotePrefix="1">
      <alignment vertical="center"/>
    </xf>
    <xf numFmtId="0" fontId="44" fillId="0" borderId="0" xfId="0" applyFont="1" applyFill="1" applyAlignment="1">
      <alignment horizontal="right" vertical="center"/>
    </xf>
    <xf numFmtId="187" fontId="14" fillId="0" borderId="0" xfId="39" applyNumberFormat="1" applyFont="1" applyAlignment="1">
      <alignment vertical="center"/>
    </xf>
    <xf numFmtId="187" fontId="14" fillId="0" borderId="0" xfId="39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46" fillId="0" borderId="0" xfId="39" applyNumberFormat="1" applyFont="1" applyAlignment="1">
      <alignment horizontal="center" vertical="center"/>
    </xf>
    <xf numFmtId="187" fontId="46" fillId="36" borderId="0" xfId="39" applyNumberFormat="1" applyFont="1" applyFill="1" applyAlignment="1">
      <alignment horizontal="center" vertical="center"/>
    </xf>
    <xf numFmtId="187" fontId="24" fillId="0" borderId="0" xfId="39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 quotePrefix="1">
      <alignment vertical="center"/>
    </xf>
    <xf numFmtId="49" fontId="17" fillId="0" borderId="0" xfId="0" applyNumberFormat="1" applyFont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 quotePrefix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14" fillId="0" borderId="0" xfId="0" applyFont="1" applyFill="1" applyAlignment="1" quotePrefix="1">
      <alignment vertical="center"/>
    </xf>
    <xf numFmtId="187" fontId="20" fillId="0" borderId="0" xfId="39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 applyProtection="1">
      <alignment vertical="center"/>
      <protection locked="0"/>
    </xf>
    <xf numFmtId="0" fontId="26" fillId="0" borderId="0" xfId="49" applyFont="1" applyFill="1" applyAlignment="1">
      <alignment vertical="center"/>
      <protection/>
    </xf>
    <xf numFmtId="0" fontId="41" fillId="0" borderId="0" xfId="49" applyFont="1" applyFill="1" applyAlignment="1">
      <alignment vertical="center"/>
      <protection/>
    </xf>
    <xf numFmtId="0" fontId="41" fillId="0" borderId="0" xfId="49" applyFont="1" applyFill="1" applyBorder="1" applyAlignment="1">
      <alignment horizontal="right" vertical="center"/>
      <protection/>
    </xf>
    <xf numFmtId="187" fontId="42" fillId="0" borderId="0" xfId="39" applyNumberFormat="1" applyFont="1" applyFill="1" applyBorder="1" applyAlignment="1">
      <alignment vertical="center"/>
    </xf>
    <xf numFmtId="0" fontId="14" fillId="0" borderId="0" xfId="49" applyFont="1" applyFill="1" applyAlignment="1">
      <alignment vertical="center"/>
      <protection/>
    </xf>
    <xf numFmtId="0" fontId="16" fillId="0" borderId="0" xfId="49" applyFont="1" applyFill="1" applyBorder="1" applyAlignment="1">
      <alignment horizontal="right" vertical="center"/>
      <protection/>
    </xf>
    <xf numFmtId="187" fontId="16" fillId="0" borderId="0" xfId="39" applyNumberFormat="1" applyFont="1" applyFill="1" applyBorder="1" applyAlignment="1">
      <alignment horizontal="right" vertical="center"/>
    </xf>
    <xf numFmtId="0" fontId="16" fillId="0" borderId="0" xfId="49" applyFont="1" applyFill="1" applyAlignment="1">
      <alignment vertical="center"/>
      <protection/>
    </xf>
    <xf numFmtId="0" fontId="38" fillId="0" borderId="0" xfId="49" applyFont="1" applyFill="1" applyAlignment="1">
      <alignment vertical="center"/>
      <protection/>
    </xf>
    <xf numFmtId="187" fontId="16" fillId="0" borderId="0" xfId="39" applyNumberFormat="1" applyFont="1" applyFill="1" applyBorder="1" applyAlignment="1">
      <alignment horizontal="center" vertical="center"/>
    </xf>
    <xf numFmtId="0" fontId="16" fillId="0" borderId="0" xfId="49" applyFont="1" applyFill="1" applyBorder="1" applyAlignment="1">
      <alignment vertical="center"/>
      <protection/>
    </xf>
    <xf numFmtId="187" fontId="14" fillId="0" borderId="0" xfId="49" applyNumberFormat="1" applyFont="1" applyFill="1" applyAlignment="1">
      <alignment vertical="center"/>
      <protection/>
    </xf>
    <xf numFmtId="0" fontId="22" fillId="0" borderId="0" xfId="49" applyFont="1" applyFill="1" applyAlignment="1">
      <alignment vertical="center"/>
      <protection/>
    </xf>
    <xf numFmtId="0" fontId="16" fillId="0" borderId="0" xfId="49" applyFont="1" applyFill="1" applyAlignment="1">
      <alignment horizontal="right" vertical="center"/>
      <protection/>
    </xf>
    <xf numFmtId="187" fontId="16" fillId="0" borderId="0" xfId="49" applyNumberFormat="1" applyFont="1" applyFill="1" applyAlignment="1">
      <alignment vertical="center"/>
      <protection/>
    </xf>
    <xf numFmtId="0" fontId="14" fillId="0" borderId="0" xfId="49" applyFont="1" applyFill="1" applyAlignment="1">
      <alignment horizontal="right" vertical="center"/>
      <protection/>
    </xf>
    <xf numFmtId="0" fontId="14" fillId="33" borderId="0" xfId="49" applyFont="1" applyFill="1" applyAlignment="1">
      <alignment vertical="center"/>
      <protection/>
    </xf>
    <xf numFmtId="187" fontId="14" fillId="33" borderId="0" xfId="39" applyNumberFormat="1" applyFont="1" applyFill="1" applyAlignment="1">
      <alignment vertical="center"/>
    </xf>
    <xf numFmtId="0" fontId="14" fillId="34" borderId="0" xfId="49" applyFont="1" applyFill="1" applyAlignment="1">
      <alignment vertical="center"/>
      <protection/>
    </xf>
    <xf numFmtId="187" fontId="14" fillId="34" borderId="0" xfId="49" applyNumberFormat="1" applyFont="1" applyFill="1" applyAlignment="1">
      <alignment vertical="center"/>
      <protection/>
    </xf>
    <xf numFmtId="0" fontId="13" fillId="0" borderId="15" xfId="49" applyFont="1" applyFill="1" applyBorder="1" applyAlignment="1">
      <alignment vertical="center"/>
      <protection/>
    </xf>
    <xf numFmtId="0" fontId="31" fillId="0" borderId="0" xfId="49" applyFont="1" applyFill="1" applyAlignment="1">
      <alignment vertical="center"/>
      <protection/>
    </xf>
    <xf numFmtId="187" fontId="14" fillId="0" borderId="0" xfId="0" applyNumberFormat="1" applyFont="1" applyFill="1" applyAlignment="1">
      <alignment vertical="center"/>
    </xf>
    <xf numFmtId="0" fontId="14" fillId="0" borderId="0" xfId="49" applyFont="1" applyFill="1" applyAlignment="1">
      <alignment horizontal="center" vertical="center"/>
      <protection/>
    </xf>
    <xf numFmtId="187" fontId="16" fillId="0" borderId="0" xfId="39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43" fontId="14" fillId="0" borderId="0" xfId="39" applyFont="1" applyFill="1" applyBorder="1" applyAlignment="1">
      <alignment vertical="center"/>
    </xf>
    <xf numFmtId="187" fontId="14" fillId="0" borderId="0" xfId="39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87" fontId="16" fillId="0" borderId="10" xfId="39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187" fontId="14" fillId="0" borderId="10" xfId="39" applyNumberFormat="1" applyFont="1" applyBorder="1" applyAlignment="1">
      <alignment vertical="center"/>
    </xf>
    <xf numFmtId="187" fontId="14" fillId="0" borderId="10" xfId="39" applyNumberFormat="1" applyFont="1" applyFill="1" applyBorder="1" applyAlignment="1">
      <alignment vertical="center"/>
    </xf>
    <xf numFmtId="187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187" fontId="14" fillId="0" borderId="10" xfId="39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7" fontId="126" fillId="0" borderId="0" xfId="39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187" fontId="14" fillId="5" borderId="0" xfId="43" applyNumberFormat="1" applyFont="1" applyFill="1" applyAlignment="1">
      <alignment vertical="center"/>
    </xf>
    <xf numFmtId="187" fontId="16" fillId="5" borderId="0" xfId="43" applyNumberFormat="1" applyFont="1" applyFill="1" applyAlignment="1">
      <alignment vertical="center"/>
    </xf>
    <xf numFmtId="187" fontId="20" fillId="5" borderId="0" xfId="43" applyNumberFormat="1" applyFont="1" applyFill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43" fontId="14" fillId="0" borderId="10" xfId="39" applyFont="1" applyBorder="1" applyAlignment="1">
      <alignment horizontal="center"/>
    </xf>
    <xf numFmtId="43" fontId="14" fillId="0" borderId="10" xfId="39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43" fontId="16" fillId="0" borderId="10" xfId="0" applyNumberFormat="1" applyFont="1" applyFill="1" applyBorder="1" applyAlignment="1">
      <alignment vertical="top" wrapText="1"/>
    </xf>
    <xf numFmtId="187" fontId="56" fillId="0" borderId="0" xfId="39" applyNumberFormat="1" applyFont="1" applyFill="1" applyBorder="1" applyAlignment="1">
      <alignment vertical="center"/>
    </xf>
    <xf numFmtId="187" fontId="14" fillId="0" borderId="0" xfId="43" applyNumberFormat="1" applyFont="1" applyAlignment="1">
      <alignment vertical="center"/>
    </xf>
    <xf numFmtId="43" fontId="14" fillId="0" borderId="0" xfId="39" applyFont="1" applyAlignment="1">
      <alignment vertical="center"/>
    </xf>
    <xf numFmtId="192" fontId="14" fillId="0" borderId="0" xfId="39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43" fontId="14" fillId="0" borderId="0" xfId="39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3" fontId="14" fillId="0" borderId="0" xfId="0" applyNumberFormat="1" applyFont="1" applyAlignment="1">
      <alignment vertical="center"/>
    </xf>
    <xf numFmtId="0" fontId="14" fillId="0" borderId="0" xfId="49" applyFont="1" applyAlignment="1">
      <alignment vertical="center"/>
      <protection/>
    </xf>
    <xf numFmtId="43" fontId="14" fillId="0" borderId="0" xfId="39" applyNumberFormat="1" applyFont="1" applyAlignment="1">
      <alignment vertical="center"/>
    </xf>
    <xf numFmtId="43" fontId="14" fillId="0" borderId="0" xfId="39" applyFont="1" applyAlignment="1">
      <alignment horizontal="right" vertical="center"/>
    </xf>
    <xf numFmtId="0" fontId="14" fillId="0" borderId="0" xfId="49" applyFont="1" applyAlignment="1">
      <alignment horizontal="right" vertical="center"/>
      <protection/>
    </xf>
    <xf numFmtId="0" fontId="41" fillId="36" borderId="0" xfId="49" applyFont="1" applyFill="1" applyAlignment="1">
      <alignment vertical="center"/>
      <protection/>
    </xf>
    <xf numFmtId="187" fontId="57" fillId="0" borderId="0" xfId="49" applyNumberFormat="1" applyFont="1" applyFill="1" applyAlignment="1">
      <alignment vertical="center"/>
      <protection/>
    </xf>
    <xf numFmtId="0" fontId="14" fillId="19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7" fontId="14" fillId="35" borderId="0" xfId="0" applyNumberFormat="1" applyFont="1" applyFill="1" applyAlignment="1">
      <alignment vertical="center"/>
    </xf>
    <xf numFmtId="0" fontId="16" fillId="0" borderId="0" xfId="0" applyFont="1" applyFill="1" applyAlignment="1" quotePrefix="1">
      <alignment horizontal="right" vertical="center"/>
    </xf>
    <xf numFmtId="3" fontId="16" fillId="0" borderId="0" xfId="39" applyNumberFormat="1" applyFont="1" applyFill="1" applyAlignment="1">
      <alignment horizontal="right" vertical="center"/>
    </xf>
    <xf numFmtId="187" fontId="14" fillId="0" borderId="0" xfId="39" applyNumberFormat="1" applyFont="1" applyFill="1" applyAlignment="1">
      <alignment horizontal="right" vertical="center"/>
    </xf>
    <xf numFmtId="0" fontId="14" fillId="37" borderId="0" xfId="0" applyFont="1" applyFill="1" applyAlignment="1">
      <alignment vertical="center"/>
    </xf>
    <xf numFmtId="187" fontId="14" fillId="37" borderId="0" xfId="39" applyNumberFormat="1" applyFont="1" applyFill="1" applyAlignment="1">
      <alignment horizontal="right" vertical="center"/>
    </xf>
    <xf numFmtId="187" fontId="14" fillId="37" borderId="0" xfId="39" applyNumberFormat="1" applyFont="1" applyFill="1" applyAlignment="1">
      <alignment vertical="center"/>
    </xf>
    <xf numFmtId="187" fontId="16" fillId="35" borderId="0" xfId="0" applyNumberFormat="1" applyFont="1" applyFill="1" applyAlignment="1">
      <alignment vertical="center"/>
    </xf>
    <xf numFmtId="187" fontId="29" fillId="0" borderId="0" xfId="39" applyNumberFormat="1" applyFont="1" applyFill="1" applyAlignment="1">
      <alignment vertical="center"/>
    </xf>
    <xf numFmtId="0" fontId="14" fillId="38" borderId="21" xfId="0" applyFont="1" applyFill="1" applyBorder="1" applyAlignment="1">
      <alignment vertical="center"/>
    </xf>
    <xf numFmtId="0" fontId="14" fillId="38" borderId="22" xfId="0" applyFont="1" applyFill="1" applyBorder="1" applyAlignment="1">
      <alignment vertical="center"/>
    </xf>
    <xf numFmtId="187" fontId="16" fillId="38" borderId="23" xfId="39" applyNumberFormat="1" applyFont="1" applyFill="1" applyBorder="1" applyAlignment="1">
      <alignment vertical="center"/>
    </xf>
    <xf numFmtId="187" fontId="14" fillId="34" borderId="0" xfId="39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127" fillId="0" borderId="15" xfId="49" applyFont="1" applyFill="1" applyBorder="1" applyAlignment="1">
      <alignment vertical="center"/>
      <protection/>
    </xf>
    <xf numFmtId="0" fontId="126" fillId="0" borderId="0" xfId="49" applyFont="1" applyFill="1" applyAlignment="1">
      <alignment vertical="center"/>
      <protection/>
    </xf>
    <xf numFmtId="0" fontId="126" fillId="0" borderId="0" xfId="49" applyFont="1" applyFill="1" applyAlignment="1">
      <alignment horizontal="right" vertical="center"/>
      <protection/>
    </xf>
    <xf numFmtId="43" fontId="14" fillId="33" borderId="0" xfId="39" applyFont="1" applyFill="1" applyAlignment="1">
      <alignment vertical="center"/>
    </xf>
    <xf numFmtId="187" fontId="16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7" fontId="14" fillId="0" borderId="0" xfId="39" applyNumberFormat="1" applyFont="1" applyFill="1" applyBorder="1" applyAlignment="1">
      <alignment vertical="center"/>
    </xf>
    <xf numFmtId="187" fontId="16" fillId="39" borderId="0" xfId="39" applyNumberFormat="1" applyFont="1" applyFill="1" applyBorder="1" applyAlignment="1">
      <alignment vertical="center"/>
    </xf>
    <xf numFmtId="187" fontId="14" fillId="0" borderId="0" xfId="44" applyNumberFormat="1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187" fontId="14" fillId="5" borderId="0" xfId="39" applyNumberFormat="1" applyFont="1" applyFill="1" applyAlignment="1">
      <alignment vertical="top"/>
    </xf>
    <xf numFmtId="0" fontId="14" fillId="5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187" fontId="16" fillId="5" borderId="0" xfId="39" applyNumberFormat="1" applyFont="1" applyFill="1" applyAlignment="1">
      <alignment vertical="top"/>
    </xf>
    <xf numFmtId="0" fontId="16" fillId="5" borderId="0" xfId="0" applyFont="1" applyFill="1" applyAlignment="1">
      <alignment vertical="top"/>
    </xf>
    <xf numFmtId="49" fontId="17" fillId="0" borderId="0" xfId="0" applyNumberFormat="1" applyFont="1" applyFill="1" applyAlignment="1">
      <alignment horizontal="left" vertical="top"/>
    </xf>
    <xf numFmtId="49" fontId="14" fillId="0" borderId="0" xfId="0" applyNumberFormat="1" applyFont="1" applyFill="1" applyAlignment="1">
      <alignment horizontal="left" vertical="top"/>
    </xf>
    <xf numFmtId="49" fontId="26" fillId="0" borderId="0" xfId="0" applyNumberFormat="1" applyFont="1" applyFill="1" applyAlignment="1">
      <alignment horizontal="right" vertical="top"/>
    </xf>
    <xf numFmtId="187" fontId="71" fillId="5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right" vertical="top"/>
    </xf>
    <xf numFmtId="3" fontId="16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87" fontId="16" fillId="5" borderId="0" xfId="0" applyNumberFormat="1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3" fontId="14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187" fontId="14" fillId="5" borderId="0" xfId="0" applyNumberFormat="1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187" fontId="21" fillId="5" borderId="0" xfId="39" applyNumberFormat="1" applyFont="1" applyFill="1" applyAlignment="1">
      <alignment vertical="top"/>
    </xf>
    <xf numFmtId="187" fontId="14" fillId="0" borderId="0" xfId="39" applyNumberFormat="1" applyFont="1" applyFill="1" applyAlignment="1">
      <alignment vertical="top"/>
    </xf>
    <xf numFmtId="187" fontId="29" fillId="5" borderId="0" xfId="39" applyNumberFormat="1" applyFont="1" applyFill="1" applyAlignment="1">
      <alignment vertical="top"/>
    </xf>
    <xf numFmtId="187" fontId="30" fillId="5" borderId="0" xfId="0" applyNumberFormat="1" applyFont="1" applyFill="1" applyAlignment="1">
      <alignment vertical="top"/>
    </xf>
    <xf numFmtId="187" fontId="20" fillId="5" borderId="0" xfId="39" applyNumberFormat="1" applyFont="1" applyFill="1" applyAlignment="1">
      <alignment vertical="top"/>
    </xf>
    <xf numFmtId="3" fontId="14" fillId="3" borderId="0" xfId="0" applyNumberFormat="1" applyFont="1" applyFill="1" applyAlignment="1">
      <alignment horizontal="right" vertical="top"/>
    </xf>
    <xf numFmtId="3" fontId="14" fillId="5" borderId="0" xfId="0" applyNumberFormat="1" applyFont="1" applyFill="1" applyAlignment="1">
      <alignment vertical="top"/>
    </xf>
    <xf numFmtId="0" fontId="14" fillId="5" borderId="0" xfId="0" applyFont="1" applyFill="1" applyAlignment="1">
      <alignment horizontal="center" vertical="top"/>
    </xf>
    <xf numFmtId="187" fontId="30" fillId="5" borderId="0" xfId="39" applyNumberFormat="1" applyFont="1" applyFill="1" applyAlignment="1">
      <alignment vertical="top"/>
    </xf>
    <xf numFmtId="3" fontId="16" fillId="3" borderId="0" xfId="0" applyNumberFormat="1" applyFont="1" applyFill="1" applyAlignment="1">
      <alignment horizontal="right" vertical="top"/>
    </xf>
    <xf numFmtId="0" fontId="24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187" fontId="14" fillId="5" borderId="0" xfId="43" applyNumberFormat="1" applyFont="1" applyFill="1" applyAlignment="1">
      <alignment vertical="top"/>
    </xf>
    <xf numFmtId="187" fontId="128" fillId="0" borderId="0" xfId="0" applyNumberFormat="1" applyFont="1" applyAlignment="1">
      <alignment/>
    </xf>
    <xf numFmtId="187" fontId="16" fillId="0" borderId="0" xfId="39" applyNumberFormat="1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43" fontId="14" fillId="0" borderId="0" xfId="0" applyNumberFormat="1" applyFont="1" applyFill="1" applyAlignment="1">
      <alignment vertical="top"/>
    </xf>
    <xf numFmtId="43" fontId="14" fillId="0" borderId="0" xfId="43" applyFont="1" applyFill="1" applyAlignment="1">
      <alignment vertical="top"/>
    </xf>
    <xf numFmtId="0" fontId="19" fillId="0" borderId="0" xfId="0" applyFont="1" applyAlignment="1">
      <alignment horizontal="right" vertical="top"/>
    </xf>
    <xf numFmtId="3" fontId="16" fillId="0" borderId="0" xfId="0" applyNumberFormat="1" applyFont="1" applyAlignment="1">
      <alignment horizontal="right" vertical="center"/>
    </xf>
    <xf numFmtId="187" fontId="14" fillId="0" borderId="0" xfId="43" applyNumberFormat="1" applyFont="1" applyAlignment="1">
      <alignment horizontal="left" vertical="center"/>
    </xf>
    <xf numFmtId="0" fontId="14" fillId="0" borderId="0" xfId="0" applyFont="1" applyFill="1" applyBorder="1" applyAlignment="1">
      <alignment vertical="top"/>
    </xf>
    <xf numFmtId="0" fontId="21" fillId="0" borderId="0" xfId="0" applyFont="1" applyFill="1" applyAlignment="1">
      <alignment horizontal="right" vertical="center"/>
    </xf>
    <xf numFmtId="0" fontId="26" fillId="0" borderId="0" xfId="49" applyFont="1" applyFill="1" applyAlignment="1">
      <alignment horizontal="right" vertical="center"/>
      <protection/>
    </xf>
    <xf numFmtId="187" fontId="14" fillId="0" borderId="0" xfId="39" applyNumberFormat="1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87" fontId="14" fillId="5" borderId="10" xfId="39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right" vertical="top"/>
    </xf>
    <xf numFmtId="0" fontId="27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0" fontId="58" fillId="0" borderId="0" xfId="0" applyFont="1" applyFill="1" applyAlignment="1">
      <alignment vertical="top"/>
    </xf>
    <xf numFmtId="0" fontId="14" fillId="0" borderId="0" xfId="0" applyFont="1" applyFill="1" applyAlignment="1" quotePrefix="1">
      <alignment horizontal="right" vertical="top"/>
    </xf>
    <xf numFmtId="0" fontId="28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right" vertical="top"/>
    </xf>
    <xf numFmtId="3" fontId="16" fillId="0" borderId="0" xfId="39" applyNumberFormat="1" applyFont="1" applyFill="1" applyAlignment="1">
      <alignment horizontal="right" vertical="top"/>
    </xf>
    <xf numFmtId="3" fontId="14" fillId="0" borderId="0" xfId="39" applyNumberFormat="1" applyFont="1" applyFill="1" applyAlignment="1">
      <alignment horizontal="right" vertical="top"/>
    </xf>
    <xf numFmtId="187" fontId="16" fillId="0" borderId="0" xfId="39" applyNumberFormat="1" applyFont="1" applyFill="1" applyAlignment="1">
      <alignment vertical="top"/>
    </xf>
    <xf numFmtId="0" fontId="28" fillId="0" borderId="0" xfId="0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187" fontId="14" fillId="0" borderId="0" xfId="39" applyNumberFormat="1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187" fontId="23" fillId="0" borderId="0" xfId="39" applyNumberFormat="1" applyFont="1" applyFill="1" applyAlignment="1">
      <alignment horizontal="left" vertical="top"/>
    </xf>
    <xf numFmtId="0" fontId="23" fillId="0" borderId="0" xfId="0" applyFont="1" applyFill="1" applyAlignment="1">
      <alignment horizontal="right" vertical="top"/>
    </xf>
    <xf numFmtId="3" fontId="23" fillId="0" borderId="0" xfId="0" applyNumberFormat="1" applyFont="1" applyFill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73" fillId="0" borderId="0" xfId="0" applyFont="1" applyFill="1" applyAlignment="1">
      <alignment vertical="top"/>
    </xf>
    <xf numFmtId="3" fontId="14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187" fontId="16" fillId="0" borderId="0" xfId="39" applyNumberFormat="1" applyFont="1" applyFill="1" applyAlignment="1">
      <alignment horizontal="left" vertical="top"/>
    </xf>
    <xf numFmtId="187" fontId="16" fillId="0" borderId="0" xfId="43" applyNumberFormat="1" applyFont="1" applyAlignment="1">
      <alignment horizontal="right" vertical="center"/>
    </xf>
    <xf numFmtId="0" fontId="1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187" fontId="14" fillId="0" borderId="0" xfId="39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3" fontId="18" fillId="0" borderId="0" xfId="0" applyNumberFormat="1" applyFont="1" applyFill="1" applyAlignment="1">
      <alignment horizontal="right" vertical="top"/>
    </xf>
    <xf numFmtId="0" fontId="74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187" fontId="14" fillId="0" borderId="0" xfId="43" applyNumberFormat="1" applyFont="1" applyFill="1" applyAlignment="1">
      <alignment horizontal="left" vertical="top"/>
    </xf>
    <xf numFmtId="187" fontId="23" fillId="0" borderId="0" xfId="43" applyNumberFormat="1" applyFont="1" applyFill="1" applyAlignment="1">
      <alignment horizontal="left" vertical="top"/>
    </xf>
    <xf numFmtId="0" fontId="75" fillId="0" borderId="0" xfId="0" applyFont="1" applyFill="1" applyAlignment="1">
      <alignment vertical="top"/>
    </xf>
    <xf numFmtId="3" fontId="15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>
      <alignment vertical="top"/>
    </xf>
    <xf numFmtId="187" fontId="16" fillId="0" borderId="0" xfId="43" applyNumberFormat="1" applyFont="1" applyFill="1" applyAlignment="1">
      <alignment horizontal="left" vertical="top"/>
    </xf>
    <xf numFmtId="3" fontId="18" fillId="0" borderId="0" xfId="0" applyNumberFormat="1" applyFont="1" applyFill="1" applyAlignment="1">
      <alignment vertical="top"/>
    </xf>
    <xf numFmtId="187" fontId="14" fillId="0" borderId="0" xfId="39" applyNumberFormat="1" applyFont="1" applyFill="1" applyAlignment="1">
      <alignment horizontal="right" vertical="top"/>
    </xf>
    <xf numFmtId="0" fontId="7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187" fontId="16" fillId="0" borderId="0" xfId="43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87" fontId="23" fillId="0" borderId="0" xfId="43" applyNumberFormat="1" applyFont="1" applyFill="1" applyAlignment="1">
      <alignment horizontal="left" vertical="center"/>
    </xf>
    <xf numFmtId="0" fontId="14" fillId="0" borderId="0" xfId="0" applyFont="1" applyFill="1" applyAlignment="1" quotePrefix="1">
      <alignment horizontal="right" vertical="center"/>
    </xf>
    <xf numFmtId="187" fontId="14" fillId="0" borderId="0" xfId="43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187" fontId="24" fillId="0" borderId="0" xfId="39" applyNumberFormat="1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87" fontId="14" fillId="0" borderId="0" xfId="39" applyNumberFormat="1" applyFont="1" applyFill="1" applyBorder="1" applyAlignment="1">
      <alignment horizontal="left" vertical="center"/>
    </xf>
    <xf numFmtId="187" fontId="14" fillId="0" borderId="0" xfId="43" applyNumberFormat="1" applyFont="1" applyFill="1" applyAlignment="1">
      <alignment horizontal="right" vertical="center"/>
    </xf>
    <xf numFmtId="187" fontId="14" fillId="0" borderId="0" xfId="43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7" fontId="21" fillId="0" borderId="0" xfId="43" applyNumberFormat="1" applyFont="1" applyFill="1" applyAlignment="1">
      <alignment horizontal="left" vertical="center"/>
    </xf>
    <xf numFmtId="0" fontId="72" fillId="0" borderId="0" xfId="0" applyFont="1" applyFill="1" applyAlignment="1">
      <alignment horizontal="right" vertical="center"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23" fillId="0" borderId="0" xfId="0" applyFont="1" applyAlignment="1">
      <alignment vertical="center"/>
    </xf>
    <xf numFmtId="187" fontId="23" fillId="0" borderId="0" xfId="43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 horizontal="left" vertical="center"/>
    </xf>
    <xf numFmtId="187" fontId="80" fillId="0" borderId="0" xfId="43" applyNumberFormat="1" applyFont="1" applyFill="1" applyAlignment="1">
      <alignment horizontal="left" vertical="center"/>
    </xf>
    <xf numFmtId="187" fontId="14" fillId="0" borderId="0" xfId="43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87" fontId="16" fillId="0" borderId="0" xfId="44" applyNumberFormat="1" applyFont="1" applyFill="1" applyAlignment="1">
      <alignment vertical="center"/>
    </xf>
    <xf numFmtId="187" fontId="16" fillId="5" borderId="0" xfId="0" applyNumberFormat="1" applyFont="1" applyFill="1" applyAlignment="1">
      <alignment vertical="center"/>
    </xf>
    <xf numFmtId="187" fontId="29" fillId="5" borderId="0" xfId="0" applyNumberFormat="1" applyFont="1" applyFill="1" applyAlignment="1">
      <alignment vertical="center"/>
    </xf>
    <xf numFmtId="187" fontId="14" fillId="0" borderId="0" xfId="44" applyNumberFormat="1" applyFont="1" applyFill="1" applyAlignment="1">
      <alignment horizontal="left" vertical="center"/>
    </xf>
    <xf numFmtId="3" fontId="16" fillId="0" borderId="0" xfId="44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187" fontId="17" fillId="0" borderId="0" xfId="39" applyNumberFormat="1" applyFont="1" applyFill="1" applyAlignment="1">
      <alignment vertical="center"/>
    </xf>
    <xf numFmtId="187" fontId="32" fillId="0" borderId="0" xfId="39" applyNumberFormat="1" applyFont="1" applyFill="1" applyAlignment="1">
      <alignment horizontal="left" vertical="center"/>
    </xf>
    <xf numFmtId="0" fontId="43" fillId="0" borderId="0" xfId="0" applyFont="1" applyFill="1" applyAlignment="1">
      <alignment horizontal="right" vertical="center"/>
    </xf>
    <xf numFmtId="187" fontId="17" fillId="0" borderId="0" xfId="0" applyNumberFormat="1" applyFont="1" applyFill="1" applyAlignment="1">
      <alignment horizontal="left" vertical="center"/>
    </xf>
    <xf numFmtId="3" fontId="44" fillId="0" borderId="0" xfId="0" applyNumberFormat="1" applyFont="1" applyFill="1" applyAlignment="1">
      <alignment horizontal="right" vertical="center"/>
    </xf>
    <xf numFmtId="3" fontId="14" fillId="0" borderId="0" xfId="39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7" fillId="0" borderId="0" xfId="0" applyFont="1" applyFill="1" applyAlignment="1" quotePrefix="1">
      <alignment horizontal="right" vertical="center"/>
    </xf>
    <xf numFmtId="209" fontId="14" fillId="0" borderId="0" xfId="43" applyNumberFormat="1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187" fontId="16" fillId="0" borderId="0" xfId="39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87" fontId="129" fillId="0" borderId="0" xfId="39" applyNumberFormat="1" applyFont="1" applyFill="1" applyAlignment="1">
      <alignment vertical="center"/>
    </xf>
    <xf numFmtId="0" fontId="129" fillId="0" borderId="0" xfId="0" applyFont="1" applyFill="1" applyAlignment="1">
      <alignment vertical="center"/>
    </xf>
    <xf numFmtId="43" fontId="23" fillId="0" borderId="0" xfId="39" applyFont="1" applyAlignment="1">
      <alignment horizontal="center" vertical="center"/>
    </xf>
    <xf numFmtId="187" fontId="14" fillId="5" borderId="10" xfId="39" applyNumberFormat="1" applyFont="1" applyFill="1" applyBorder="1" applyAlignment="1">
      <alignment horizontal="center" vertical="center"/>
    </xf>
    <xf numFmtId="3" fontId="130" fillId="0" borderId="0" xfId="0" applyNumberFormat="1" applyFont="1" applyFill="1" applyAlignment="1">
      <alignment vertical="top"/>
    </xf>
    <xf numFmtId="3" fontId="130" fillId="0" borderId="0" xfId="0" applyNumberFormat="1" applyFont="1" applyFill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27" fillId="0" borderId="0" xfId="0" applyFont="1" applyAlignment="1">
      <alignment horizontal="right" vertical="center"/>
    </xf>
    <xf numFmtId="0" fontId="126" fillId="0" borderId="0" xfId="0" applyFont="1" applyFill="1" applyAlignment="1">
      <alignment vertical="center"/>
    </xf>
    <xf numFmtId="0" fontId="126" fillId="0" borderId="0" xfId="0" applyFont="1" applyFill="1" applyAlignment="1">
      <alignment horizontal="right" vertical="center"/>
    </xf>
    <xf numFmtId="187" fontId="126" fillId="0" borderId="0" xfId="44" applyNumberFormat="1" applyFont="1" applyFill="1" applyAlignment="1">
      <alignment horizontal="left" vertical="center"/>
    </xf>
    <xf numFmtId="0" fontId="131" fillId="0" borderId="0" xfId="0" applyFont="1" applyFill="1" applyAlignment="1">
      <alignment horizontal="right" vertical="center"/>
    </xf>
    <xf numFmtId="0" fontId="131" fillId="0" borderId="0" xfId="0" applyFont="1" applyFill="1" applyAlignment="1">
      <alignment horizontal="left" vertical="center"/>
    </xf>
    <xf numFmtId="187" fontId="131" fillId="0" borderId="0" xfId="44" applyNumberFormat="1" applyFont="1" applyFill="1" applyAlignment="1">
      <alignment vertical="center"/>
    </xf>
    <xf numFmtId="0" fontId="131" fillId="0" borderId="0" xfId="0" applyFont="1" applyFill="1" applyAlignment="1">
      <alignment horizontal="center" vertical="center"/>
    </xf>
    <xf numFmtId="187" fontId="126" fillId="5" borderId="0" xfId="39" applyNumberFormat="1" applyFont="1" applyFill="1" applyAlignment="1">
      <alignment vertical="center"/>
    </xf>
    <xf numFmtId="0" fontId="132" fillId="0" borderId="0" xfId="0" applyFont="1" applyAlignment="1">
      <alignment horizontal="left" vertical="center"/>
    </xf>
    <xf numFmtId="187" fontId="131" fillId="5" borderId="0" xfId="39" applyNumberFormat="1" applyFont="1" applyFill="1" applyAlignment="1">
      <alignment vertical="center"/>
    </xf>
    <xf numFmtId="187" fontId="126" fillId="5" borderId="0" xfId="0" applyNumberFormat="1" applyFont="1" applyFill="1" applyAlignment="1">
      <alignment vertical="center"/>
    </xf>
    <xf numFmtId="0" fontId="126" fillId="5" borderId="0" xfId="0" applyFont="1" applyFill="1" applyAlignment="1">
      <alignment vertical="center"/>
    </xf>
    <xf numFmtId="0" fontId="126" fillId="0" borderId="0" xfId="0" applyFont="1" applyFill="1" applyAlignment="1">
      <alignment horizontal="left" vertical="center"/>
    </xf>
    <xf numFmtId="187" fontId="126" fillId="0" borderId="0" xfId="39" applyNumberFormat="1" applyFont="1" applyFill="1" applyAlignment="1">
      <alignment horizontal="left" vertical="center"/>
    </xf>
    <xf numFmtId="187" fontId="131" fillId="0" borderId="0" xfId="39" applyNumberFormat="1" applyFont="1" applyFill="1" applyAlignment="1">
      <alignment vertical="center"/>
    </xf>
    <xf numFmtId="0" fontId="131" fillId="0" borderId="0" xfId="0" applyFont="1" applyFill="1" applyAlignment="1">
      <alignment vertical="center"/>
    </xf>
    <xf numFmtId="3" fontId="16" fillId="0" borderId="0" xfId="0" applyNumberFormat="1" applyFont="1" applyAlignment="1">
      <alignment vertical="center"/>
    </xf>
    <xf numFmtId="3" fontId="133" fillId="0" borderId="0" xfId="0" applyNumberFormat="1" applyFont="1" applyFill="1" applyAlignment="1">
      <alignment horizontal="right" vertical="top"/>
    </xf>
    <xf numFmtId="3" fontId="134" fillId="0" borderId="0" xfId="0" applyNumberFormat="1" applyFont="1" applyFill="1" applyAlignment="1">
      <alignment horizontal="right" vertical="top"/>
    </xf>
    <xf numFmtId="187" fontId="16" fillId="0" borderId="0" xfId="39" applyNumberFormat="1" applyFont="1" applyFill="1" applyBorder="1" applyAlignment="1">
      <alignment vertical="center"/>
    </xf>
    <xf numFmtId="43" fontId="16" fillId="0" borderId="10" xfId="39" applyNumberFormat="1" applyFont="1" applyFill="1" applyBorder="1" applyAlignment="1">
      <alignment vertical="top" wrapText="1"/>
    </xf>
    <xf numFmtId="43" fontId="14" fillId="0" borderId="13" xfId="39" applyNumberFormat="1" applyFont="1" applyFill="1" applyBorder="1" applyAlignment="1">
      <alignment vertical="top" wrapText="1"/>
    </xf>
    <xf numFmtId="43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43" fontId="16" fillId="0" borderId="10" xfId="0" applyNumberFormat="1" applyFont="1" applyFill="1" applyBorder="1" applyAlignment="1">
      <alignment/>
    </xf>
    <xf numFmtId="43" fontId="14" fillId="0" borderId="13" xfId="39" applyNumberFormat="1" applyFont="1" applyFill="1" applyBorder="1" applyAlignment="1">
      <alignment horizontal="right"/>
    </xf>
    <xf numFmtId="43" fontId="14" fillId="0" borderId="12" xfId="39" applyNumberFormat="1" applyFont="1" applyFill="1" applyBorder="1" applyAlignment="1">
      <alignment vertical="top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8" fillId="0" borderId="0" xfId="49" applyFont="1" applyFill="1" applyAlignment="1">
      <alignment horizontal="center" vertical="center"/>
      <protection/>
    </xf>
    <xf numFmtId="49" fontId="14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87" fontId="14" fillId="5" borderId="0" xfId="39" applyNumberFormat="1" applyFont="1" applyFill="1" applyAlignment="1">
      <alignment horizontal="center" vertical="top"/>
    </xf>
    <xf numFmtId="49" fontId="14" fillId="0" borderId="0" xfId="0" applyNumberFormat="1" applyFont="1" applyFill="1" applyAlignment="1">
      <alignment horizontal="center" vertical="top"/>
    </xf>
    <xf numFmtId="187" fontId="14" fillId="5" borderId="0" xfId="43" applyNumberFormat="1" applyFont="1" applyFill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49" fontId="25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87" fontId="14" fillId="5" borderId="10" xfId="39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17" fillId="0" borderId="0" xfId="0" applyNumberFormat="1" applyFont="1" applyBorder="1" applyAlignment="1">
      <alignment horizontal="left" vertical="center"/>
    </xf>
    <xf numFmtId="187" fontId="14" fillId="5" borderId="0" xfId="39" applyNumberFormat="1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จุลภาค 2" xfId="43"/>
    <cellStyle name="จุลภาค 3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_งบประมาณรายจ่ายปี 2552 (เวอร์ชั้นล่าสุด)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2</xdr:row>
      <xdr:rowOff>28575</xdr:rowOff>
    </xdr:from>
    <xdr:to>
      <xdr:col>1</xdr:col>
      <xdr:colOff>866775</xdr:colOff>
      <xdr:row>7</xdr:row>
      <xdr:rowOff>47625</xdr:rowOff>
    </xdr:to>
    <xdr:pic>
      <xdr:nvPicPr>
        <xdr:cNvPr id="1" name="Picture 3" descr="โลโก้อบตบึงเกลือ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90575"/>
          <a:ext cx="1704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2</xdr:row>
      <xdr:rowOff>47625</xdr:rowOff>
    </xdr:from>
    <xdr:to>
      <xdr:col>3</xdr:col>
      <xdr:colOff>752475</xdr:colOff>
      <xdr:row>6</xdr:row>
      <xdr:rowOff>142875</xdr:rowOff>
    </xdr:to>
    <xdr:pic>
      <xdr:nvPicPr>
        <xdr:cNvPr id="1" name="รูปภาพ 1" descr="Picture 001"/>
        <xdr:cNvPicPr preferRelativeResize="1">
          <a:picLocks noChangeAspect="1"/>
        </xdr:cNvPicPr>
      </xdr:nvPicPr>
      <xdr:blipFill>
        <a:blip r:embed="rId1"/>
        <a:srcRect l="-126" t="4568" r="14253" b="9519"/>
        <a:stretch>
          <a:fillRect/>
        </a:stretch>
      </xdr:blipFill>
      <xdr:spPr>
        <a:xfrm>
          <a:off x="2257425" y="581025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F25"/>
  <sheetViews>
    <sheetView view="pageBreakPreview" zoomScaleSheetLayoutView="100" zoomScalePageLayoutView="0" workbookViewId="0" topLeftCell="A1">
      <selection activeCell="A12" sqref="A12:D12"/>
    </sheetView>
  </sheetViews>
  <sheetFormatPr defaultColWidth="9.140625" defaultRowHeight="12.75"/>
  <cols>
    <col min="1" max="1" width="39.57421875" style="174" customWidth="1"/>
    <col min="2" max="2" width="13.57421875" style="176" customWidth="1"/>
    <col min="3" max="3" width="13.421875" style="174" customWidth="1"/>
    <col min="4" max="4" width="14.00390625" style="174" customWidth="1"/>
    <col min="5" max="5" width="2.28125" style="174" hidden="1" customWidth="1"/>
    <col min="6" max="6" width="0.2890625" style="174" hidden="1" customWidth="1"/>
    <col min="7" max="7" width="9.140625" style="174" customWidth="1"/>
    <col min="8" max="8" width="16.8515625" style="174" bestFit="1" customWidth="1"/>
    <col min="9" max="16384" width="9.140625" style="174" customWidth="1"/>
  </cols>
  <sheetData>
    <row r="2" spans="1:4" ht="30.75">
      <c r="A2" s="645" t="s">
        <v>577</v>
      </c>
      <c r="B2" s="645"/>
      <c r="C2" s="645"/>
      <c r="D2" s="645"/>
    </row>
    <row r="5" ht="27">
      <c r="A5" s="181"/>
    </row>
    <row r="7" spans="1:4" ht="27">
      <c r="A7" s="175"/>
      <c r="B7" s="173"/>
      <c r="C7" s="175"/>
      <c r="D7" s="175"/>
    </row>
    <row r="8" spans="1:4" ht="27">
      <c r="A8" s="646"/>
      <c r="B8" s="646"/>
      <c r="C8" s="646"/>
      <c r="D8" s="646"/>
    </row>
    <row r="9" spans="1:4" ht="34.5" customHeight="1">
      <c r="A9" s="643"/>
      <c r="B9" s="643"/>
      <c r="C9" s="643"/>
      <c r="D9" s="643"/>
    </row>
    <row r="10" spans="1:4" ht="55.5" customHeight="1">
      <c r="A10" s="643" t="s">
        <v>257</v>
      </c>
      <c r="B10" s="643"/>
      <c r="C10" s="643"/>
      <c r="D10" s="643"/>
    </row>
    <row r="11" spans="1:4" ht="34.5" customHeight="1">
      <c r="A11" s="193"/>
      <c r="B11" s="194"/>
      <c r="C11" s="193"/>
      <c r="D11" s="193"/>
    </row>
    <row r="12" spans="1:4" ht="53.25" customHeight="1">
      <c r="A12" s="643" t="s">
        <v>184</v>
      </c>
      <c r="B12" s="643"/>
      <c r="C12" s="643"/>
      <c r="D12" s="643"/>
    </row>
    <row r="13" spans="1:4" ht="56.25" customHeight="1">
      <c r="A13" s="643" t="s">
        <v>185</v>
      </c>
      <c r="B13" s="643"/>
      <c r="C13" s="643"/>
      <c r="D13" s="643"/>
    </row>
    <row r="14" spans="1:4" ht="45.75">
      <c r="A14" s="643" t="s">
        <v>755</v>
      </c>
      <c r="B14" s="643"/>
      <c r="C14" s="643"/>
      <c r="D14" s="643"/>
    </row>
    <row r="15" spans="1:4" ht="36">
      <c r="A15" s="192"/>
      <c r="B15" s="192"/>
      <c r="C15" s="192"/>
      <c r="D15" s="192"/>
    </row>
    <row r="16" spans="1:4" ht="57" customHeight="1">
      <c r="A16" s="644"/>
      <c r="B16" s="644"/>
      <c r="C16" s="644"/>
      <c r="D16" s="644"/>
    </row>
    <row r="17" spans="1:4" ht="45.75">
      <c r="A17" s="643" t="s">
        <v>174</v>
      </c>
      <c r="B17" s="643"/>
      <c r="C17" s="643"/>
      <c r="D17" s="643"/>
    </row>
    <row r="18" spans="1:4" ht="45.75">
      <c r="A18" s="643" t="s">
        <v>175</v>
      </c>
      <c r="B18" s="643"/>
      <c r="C18" s="643"/>
      <c r="D18" s="643"/>
    </row>
    <row r="19" spans="1:6" ht="27">
      <c r="A19" s="177"/>
      <c r="B19" s="178"/>
      <c r="C19" s="179"/>
      <c r="D19" s="179"/>
      <c r="E19" s="179"/>
      <c r="F19" s="179"/>
    </row>
    <row r="20" spans="5:6" s="175" customFormat="1" ht="27">
      <c r="E20" s="180"/>
      <c r="F20" s="180"/>
    </row>
    <row r="21" spans="1:6" ht="27">
      <c r="A21" s="177"/>
      <c r="B21" s="178"/>
      <c r="C21" s="179"/>
      <c r="D21" s="179"/>
      <c r="E21" s="179"/>
      <c r="F21" s="179"/>
    </row>
    <row r="22" spans="1:6" ht="24" customHeight="1">
      <c r="A22" s="177"/>
      <c r="B22" s="178"/>
      <c r="C22" s="179"/>
      <c r="D22" s="179"/>
      <c r="E22" s="179"/>
      <c r="F22" s="179"/>
    </row>
    <row r="23" spans="1:6" ht="27">
      <c r="A23" s="177"/>
      <c r="B23" s="178"/>
      <c r="C23" s="179"/>
      <c r="D23" s="179"/>
      <c r="E23" s="179"/>
      <c r="F23" s="179"/>
    </row>
    <row r="24" spans="1:6" ht="27">
      <c r="A24" s="177"/>
      <c r="B24" s="178"/>
      <c r="C24" s="179"/>
      <c r="D24" s="179"/>
      <c r="E24" s="179"/>
      <c r="F24" s="179"/>
    </row>
    <row r="25" spans="1:6" ht="27">
      <c r="A25" s="177"/>
      <c r="B25" s="178"/>
      <c r="C25" s="179"/>
      <c r="D25" s="179"/>
      <c r="E25" s="179"/>
      <c r="F25" s="179"/>
    </row>
  </sheetData>
  <sheetProtection/>
  <mergeCells count="10">
    <mergeCell ref="A18:D18"/>
    <mergeCell ref="A17:D17"/>
    <mergeCell ref="A14:D14"/>
    <mergeCell ref="A16:D16"/>
    <mergeCell ref="A2:D2"/>
    <mergeCell ref="A10:D10"/>
    <mergeCell ref="A12:D12"/>
    <mergeCell ref="A13:D13"/>
    <mergeCell ref="A8:D8"/>
    <mergeCell ref="A9:D9"/>
  </mergeCells>
  <printOptions/>
  <pageMargins left="1.07" right="0.62" top="0.6299212598425197" bottom="0.984251968503937" header="0.31496062992125984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3:G54"/>
  <sheetViews>
    <sheetView view="pageBreakPreview" zoomScaleSheetLayoutView="100" zoomScalePageLayoutView="0" workbookViewId="0" topLeftCell="A16">
      <selection activeCell="F8" sqref="F8"/>
    </sheetView>
  </sheetViews>
  <sheetFormatPr defaultColWidth="9.140625" defaultRowHeight="21" customHeight="1"/>
  <cols>
    <col min="1" max="1" width="53.57421875" style="366" customWidth="1"/>
    <col min="2" max="2" width="34.140625" style="368" customWidth="1"/>
    <col min="3" max="3" width="9.00390625" style="366" customWidth="1"/>
    <col min="4" max="4" width="2.28125" style="366" hidden="1" customWidth="1"/>
    <col min="5" max="5" width="0.2890625" style="366" hidden="1" customWidth="1"/>
    <col min="6" max="6" width="9.140625" style="366" customWidth="1"/>
    <col min="7" max="7" width="16.8515625" style="366" bestFit="1" customWidth="1"/>
    <col min="8" max="16384" width="9.140625" style="366" customWidth="1"/>
  </cols>
  <sheetData>
    <row r="3" spans="1:2" s="215" customFormat="1" ht="21" customHeight="1">
      <c r="A3" s="659" t="s">
        <v>276</v>
      </c>
      <c r="B3" s="659"/>
    </row>
    <row r="4" spans="1:3" ht="21" customHeight="1">
      <c r="A4" s="363" t="s">
        <v>405</v>
      </c>
      <c r="B4" s="364"/>
      <c r="C4" s="365"/>
    </row>
    <row r="5" spans="1:3" ht="21" customHeight="1">
      <c r="A5" s="363" t="s">
        <v>767</v>
      </c>
      <c r="B5" s="364"/>
      <c r="C5" s="365"/>
    </row>
    <row r="6" spans="1:3" ht="21" customHeight="1">
      <c r="A6" s="363" t="s">
        <v>176</v>
      </c>
      <c r="B6" s="364"/>
      <c r="C6" s="365"/>
    </row>
    <row r="7" spans="1:3" ht="21" customHeight="1">
      <c r="A7" s="363" t="s">
        <v>178</v>
      </c>
      <c r="B7" s="364"/>
      <c r="C7" s="365"/>
    </row>
    <row r="8" spans="1:3" ht="21" customHeight="1">
      <c r="A8" s="367" t="s">
        <v>116</v>
      </c>
      <c r="B8" s="364"/>
      <c r="C8" s="365"/>
    </row>
    <row r="9" ht="21" customHeight="1">
      <c r="A9" s="366" t="s">
        <v>768</v>
      </c>
    </row>
    <row r="10" ht="21" customHeight="1">
      <c r="A10" s="366" t="s">
        <v>338</v>
      </c>
    </row>
    <row r="11" ht="21" customHeight="1">
      <c r="A11" s="366" t="s">
        <v>341</v>
      </c>
    </row>
    <row r="12" ht="21" customHeight="1">
      <c r="A12" s="366" t="s">
        <v>19</v>
      </c>
    </row>
    <row r="13" ht="21" customHeight="1">
      <c r="A13" s="366" t="s">
        <v>769</v>
      </c>
    </row>
    <row r="14" ht="21" customHeight="1">
      <c r="A14" s="366" t="s">
        <v>770</v>
      </c>
    </row>
    <row r="15" spans="1:7" ht="21" customHeight="1">
      <c r="A15" s="265" t="s">
        <v>1203</v>
      </c>
      <c r="C15" s="265"/>
      <c r="G15" s="369"/>
    </row>
    <row r="16" spans="1:2" ht="21" customHeight="1">
      <c r="A16" s="366" t="s">
        <v>117</v>
      </c>
      <c r="B16" s="344"/>
    </row>
    <row r="17" ht="21" customHeight="1">
      <c r="A17" s="366" t="s">
        <v>190</v>
      </c>
    </row>
    <row r="18" spans="1:2" s="372" customFormat="1" ht="21" customHeight="1">
      <c r="A18" s="370" t="s">
        <v>189</v>
      </c>
      <c r="B18" s="371" t="s">
        <v>109</v>
      </c>
    </row>
    <row r="19" spans="1:2" ht="21" customHeight="1">
      <c r="A19" s="373" t="s">
        <v>102</v>
      </c>
      <c r="B19" s="374">
        <f>B20+B21</f>
        <v>13016780</v>
      </c>
    </row>
    <row r="20" spans="1:2" ht="21" customHeight="1">
      <c r="A20" s="375" t="s">
        <v>118</v>
      </c>
      <c r="B20" s="376">
        <f>บันทึกหลักการ!B10</f>
        <v>12156780</v>
      </c>
    </row>
    <row r="21" spans="1:2" ht="21" customHeight="1">
      <c r="A21" s="375" t="s">
        <v>110</v>
      </c>
      <c r="B21" s="377">
        <f>บันทึกหลักการ!B11</f>
        <v>860000</v>
      </c>
    </row>
    <row r="22" spans="1:2" ht="21" customHeight="1">
      <c r="A22" s="373" t="s">
        <v>186</v>
      </c>
      <c r="B22" s="374">
        <f>B23+B24+B25+B26+B27+B28</f>
        <v>13707550</v>
      </c>
    </row>
    <row r="23" spans="1:2" ht="21" customHeight="1">
      <c r="A23" s="375" t="s">
        <v>119</v>
      </c>
      <c r="B23" s="377">
        <f>บันทึกหลักการ!B13</f>
        <v>5373950</v>
      </c>
    </row>
    <row r="24" spans="1:2" ht="21" customHeight="1">
      <c r="A24" s="375" t="s">
        <v>120</v>
      </c>
      <c r="B24" s="377">
        <f>บันทึกหลักการ!B14</f>
        <v>745000</v>
      </c>
    </row>
    <row r="25" spans="1:2" ht="21" customHeight="1">
      <c r="A25" s="375" t="s">
        <v>111</v>
      </c>
      <c r="B25" s="377">
        <f>บันทึกหลักการ!B15</f>
        <v>1099200</v>
      </c>
    </row>
    <row r="26" spans="1:2" ht="21" customHeight="1">
      <c r="A26" s="375" t="s">
        <v>121</v>
      </c>
      <c r="B26" s="377">
        <f>บันทึกหลักการ!B16</f>
        <v>5792400</v>
      </c>
    </row>
    <row r="27" spans="1:2" ht="21" customHeight="1">
      <c r="A27" s="375" t="s">
        <v>112</v>
      </c>
      <c r="B27" s="377">
        <f>บันทึกหลักการ!B17</f>
        <v>80000</v>
      </c>
    </row>
    <row r="28" spans="1:2" ht="21" customHeight="1">
      <c r="A28" s="375" t="s">
        <v>113</v>
      </c>
      <c r="B28" s="377">
        <f>บันทึกหลักการ!B18</f>
        <v>617000</v>
      </c>
    </row>
    <row r="29" spans="1:7" ht="21" customHeight="1">
      <c r="A29" s="373" t="s">
        <v>187</v>
      </c>
      <c r="B29" s="374">
        <f>B30+B31</f>
        <v>3820500</v>
      </c>
      <c r="G29" s="378"/>
    </row>
    <row r="30" spans="1:2" ht="21" customHeight="1">
      <c r="A30" s="375" t="s">
        <v>114</v>
      </c>
      <c r="B30" s="377">
        <f>บันทึกหลักการ!B20</f>
        <v>2667000</v>
      </c>
    </row>
    <row r="31" spans="1:7" ht="21" customHeight="1">
      <c r="A31" s="375" t="s">
        <v>42</v>
      </c>
      <c r="B31" s="377">
        <f>บันทึกหลักการ!B21</f>
        <v>1153500</v>
      </c>
      <c r="G31" s="379"/>
    </row>
    <row r="32" spans="1:2" ht="21" customHeight="1">
      <c r="A32" s="373" t="s">
        <v>103</v>
      </c>
      <c r="B32" s="374">
        <f>B33</f>
        <v>13460500</v>
      </c>
    </row>
    <row r="33" spans="1:2" ht="21" customHeight="1">
      <c r="A33" s="375" t="s">
        <v>122</v>
      </c>
      <c r="B33" s="377">
        <f>บันทึกหลักการ!B23</f>
        <v>13460500</v>
      </c>
    </row>
    <row r="34" spans="1:2" ht="21" customHeight="1">
      <c r="A34" s="380" t="s">
        <v>108</v>
      </c>
      <c r="B34" s="374">
        <f>B19+B22+B29+B32</f>
        <v>44005330</v>
      </c>
    </row>
    <row r="35" ht="21" customHeight="1">
      <c r="G35" s="378"/>
    </row>
    <row r="36" ht="21" customHeight="1">
      <c r="G36" s="378"/>
    </row>
    <row r="37" ht="21" customHeight="1">
      <c r="G37" s="379"/>
    </row>
    <row r="38" spans="1:7" ht="21" customHeight="1">
      <c r="A38" s="659" t="s">
        <v>271</v>
      </c>
      <c r="B38" s="659"/>
      <c r="G38" s="379"/>
    </row>
    <row r="39" ht="21" customHeight="1">
      <c r="G39" s="379"/>
    </row>
    <row r="40" spans="1:7" ht="21" customHeight="1">
      <c r="A40" s="366" t="s">
        <v>339</v>
      </c>
      <c r="G40" s="379"/>
    </row>
    <row r="41" spans="1:7" ht="21" customHeight="1">
      <c r="A41" s="366" t="s">
        <v>340</v>
      </c>
      <c r="G41" s="379"/>
    </row>
    <row r="42" spans="1:2" s="215" customFormat="1" ht="21" customHeight="1">
      <c r="A42" s="366" t="s">
        <v>191</v>
      </c>
      <c r="B42" s="368"/>
    </row>
    <row r="43" ht="21" customHeight="1">
      <c r="A43" s="366" t="s">
        <v>771</v>
      </c>
    </row>
    <row r="44" ht="21" customHeight="1">
      <c r="B44" s="265"/>
    </row>
    <row r="45" ht="21" customHeight="1">
      <c r="B45" s="366"/>
    </row>
    <row r="46" ht="21" customHeight="1">
      <c r="B46" s="368" t="s">
        <v>406</v>
      </c>
    </row>
    <row r="47" ht="21" customHeight="1">
      <c r="B47" s="372" t="s">
        <v>363</v>
      </c>
    </row>
    <row r="48" spans="2:5" ht="21" customHeight="1">
      <c r="B48" s="265" t="s">
        <v>40</v>
      </c>
      <c r="E48" s="366" t="s">
        <v>123</v>
      </c>
    </row>
    <row r="49" ht="21" customHeight="1">
      <c r="B49" s="265"/>
    </row>
    <row r="50" spans="1:5" ht="21" customHeight="1">
      <c r="A50" s="365"/>
      <c r="B50" s="265"/>
      <c r="E50" s="366" t="s">
        <v>177</v>
      </c>
    </row>
    <row r="51" spans="1:2" ht="21" customHeight="1">
      <c r="A51" s="365" t="s">
        <v>124</v>
      </c>
      <c r="B51" s="265"/>
    </row>
    <row r="52" ht="21" customHeight="1">
      <c r="A52" s="366" t="s">
        <v>407</v>
      </c>
    </row>
    <row r="53" ht="21" customHeight="1">
      <c r="A53" s="381"/>
    </row>
    <row r="54" ht="21" customHeight="1">
      <c r="A54" s="381"/>
    </row>
  </sheetData>
  <sheetProtection/>
  <mergeCells count="2">
    <mergeCell ref="A3:B3"/>
    <mergeCell ref="A38:B38"/>
  </mergeCells>
  <printOptions/>
  <pageMargins left="0.984251968503937" right="0.1968503937007874" top="0.6692913385826772" bottom="0.5905511811023623" header="0.35433070866141736" footer="0.1574803149606299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L75"/>
  <sheetViews>
    <sheetView view="pageBreakPreview" zoomScaleSheetLayoutView="100" zoomScalePageLayoutView="0" workbookViewId="0" topLeftCell="A1">
      <selection activeCell="H72" sqref="H72"/>
    </sheetView>
  </sheetViews>
  <sheetFormatPr defaultColWidth="9.140625" defaultRowHeight="19.5" customHeight="1"/>
  <cols>
    <col min="1" max="3" width="9.140625" style="342" customWidth="1"/>
    <col min="4" max="4" width="10.421875" style="342" customWidth="1"/>
    <col min="5" max="5" width="9.140625" style="342" customWidth="1"/>
    <col min="6" max="6" width="12.8515625" style="342" customWidth="1"/>
    <col min="7" max="7" width="6.8515625" style="353" customWidth="1"/>
    <col min="8" max="8" width="14.57421875" style="342" customWidth="1"/>
    <col min="9" max="9" width="8.140625" style="342" customWidth="1"/>
    <col min="10" max="11" width="9.140625" style="342" customWidth="1"/>
    <col min="12" max="12" width="15.28125" style="342" bestFit="1" customWidth="1"/>
    <col min="13" max="16384" width="9.140625" style="342" customWidth="1"/>
  </cols>
  <sheetData>
    <row r="1" spans="1:9" s="210" customFormat="1" ht="19.5" customHeight="1">
      <c r="A1" s="668" t="s">
        <v>477</v>
      </c>
      <c r="B1" s="668"/>
      <c r="C1" s="668"/>
      <c r="D1" s="668"/>
      <c r="E1" s="668"/>
      <c r="F1" s="668"/>
      <c r="G1" s="668"/>
      <c r="H1" s="668"/>
      <c r="I1" s="668"/>
    </row>
    <row r="2" spans="1:9" s="210" customFormat="1" ht="27" customHeight="1">
      <c r="A2" s="669" t="s">
        <v>408</v>
      </c>
      <c r="B2" s="669"/>
      <c r="C2" s="669"/>
      <c r="D2" s="669"/>
      <c r="E2" s="669"/>
      <c r="F2" s="669"/>
      <c r="G2" s="669"/>
      <c r="H2" s="669"/>
      <c r="I2" s="669"/>
    </row>
    <row r="3" spans="1:9" s="210" customFormat="1" ht="19.5" customHeight="1">
      <c r="A3" s="669" t="s">
        <v>772</v>
      </c>
      <c r="B3" s="669"/>
      <c r="C3" s="669"/>
      <c r="D3" s="669"/>
      <c r="E3" s="669"/>
      <c r="F3" s="669"/>
      <c r="G3" s="669"/>
      <c r="H3" s="669"/>
      <c r="I3" s="669"/>
    </row>
    <row r="4" spans="1:9" s="210" customFormat="1" ht="19.5" customHeight="1">
      <c r="A4" s="669" t="s">
        <v>174</v>
      </c>
      <c r="B4" s="669"/>
      <c r="C4" s="669"/>
      <c r="D4" s="669"/>
      <c r="E4" s="669"/>
      <c r="F4" s="669"/>
      <c r="G4" s="669"/>
      <c r="H4" s="669"/>
      <c r="I4" s="669"/>
    </row>
    <row r="5" spans="1:9" s="210" customFormat="1" ht="19.5" customHeight="1">
      <c r="A5" s="669" t="s">
        <v>409</v>
      </c>
      <c r="B5" s="669"/>
      <c r="C5" s="669"/>
      <c r="D5" s="669"/>
      <c r="E5" s="669"/>
      <c r="F5" s="669"/>
      <c r="G5" s="669"/>
      <c r="H5" s="669"/>
      <c r="I5" s="669"/>
    </row>
    <row r="6" spans="1:9" s="339" customFormat="1" ht="29.25" customHeight="1">
      <c r="A6" s="338" t="s">
        <v>47</v>
      </c>
      <c r="G6" s="340"/>
      <c r="H6" s="341">
        <f>H8+H50+H68</f>
        <v>44275330</v>
      </c>
      <c r="I6" s="338" t="s">
        <v>197</v>
      </c>
    </row>
    <row r="7" spans="7:9" ht="19.5" customHeight="1">
      <c r="G7" s="343"/>
      <c r="H7" s="344"/>
      <c r="I7" s="345" t="s">
        <v>48</v>
      </c>
    </row>
    <row r="8" spans="1:12" ht="19.5" customHeight="1">
      <c r="A8" s="346" t="s">
        <v>411</v>
      </c>
      <c r="B8" s="346"/>
      <c r="C8" s="346"/>
      <c r="D8" s="346"/>
      <c r="E8" s="346"/>
      <c r="F8" s="346"/>
      <c r="G8" s="343" t="s">
        <v>196</v>
      </c>
      <c r="H8" s="347">
        <f>H9+H12+H31+H34+H41+H47</f>
        <v>687500</v>
      </c>
      <c r="I8" s="348" t="s">
        <v>197</v>
      </c>
      <c r="L8" s="349">
        <f>H9+H12+H31+H34+H41+H47</f>
        <v>687500</v>
      </c>
    </row>
    <row r="9" spans="1:12" s="345" customFormat="1" ht="19.5" customHeight="1">
      <c r="A9" s="350" t="s">
        <v>49</v>
      </c>
      <c r="G9" s="351" t="s">
        <v>196</v>
      </c>
      <c r="H9" s="251">
        <f>H10</f>
        <v>15000</v>
      </c>
      <c r="I9" s="345" t="s">
        <v>197</v>
      </c>
      <c r="L9" s="352">
        <f>H9+H12+H31+H34+H41+H47+H51</f>
        <v>19242500</v>
      </c>
    </row>
    <row r="10" spans="1:12" ht="19.5" customHeight="1">
      <c r="A10" s="342" t="s">
        <v>29</v>
      </c>
      <c r="G10" s="353" t="s">
        <v>199</v>
      </c>
      <c r="H10" s="233">
        <v>15000</v>
      </c>
      <c r="I10" s="342" t="s">
        <v>197</v>
      </c>
      <c r="K10" s="354" t="s">
        <v>216</v>
      </c>
      <c r="L10" s="355">
        <f>ด้านงบกลาง!H8</f>
        <v>44005330</v>
      </c>
    </row>
    <row r="11" ht="19.5" customHeight="1">
      <c r="B11" s="342" t="s">
        <v>719</v>
      </c>
    </row>
    <row r="12" spans="1:12" ht="19.5" customHeight="1">
      <c r="A12" s="350" t="s">
        <v>51</v>
      </c>
      <c r="B12" s="345"/>
      <c r="C12" s="345"/>
      <c r="D12" s="345"/>
      <c r="E12" s="345"/>
      <c r="F12" s="345"/>
      <c r="G12" s="351" t="s">
        <v>196</v>
      </c>
      <c r="H12" s="251">
        <f>H17+H13+H15+H19+H21+H23+H25+H27+H29</f>
        <v>180500</v>
      </c>
      <c r="I12" s="345" t="s">
        <v>197</v>
      </c>
      <c r="K12" s="356" t="s">
        <v>412</v>
      </c>
      <c r="L12" s="357">
        <f>L10-L9</f>
        <v>24762830</v>
      </c>
    </row>
    <row r="13" spans="1:9" ht="19.5" customHeight="1">
      <c r="A13" s="439" t="s">
        <v>715</v>
      </c>
      <c r="B13" s="439"/>
      <c r="C13" s="439"/>
      <c r="D13" s="439"/>
      <c r="E13" s="439"/>
      <c r="F13" s="439"/>
      <c r="G13" s="440" t="s">
        <v>199</v>
      </c>
      <c r="H13" s="390">
        <v>1500</v>
      </c>
      <c r="I13" s="439" t="s">
        <v>197</v>
      </c>
    </row>
    <row r="14" ht="19.5" customHeight="1">
      <c r="B14" s="342" t="s">
        <v>410</v>
      </c>
    </row>
    <row r="15" spans="1:9" ht="19.5" customHeight="1">
      <c r="A15" s="439" t="s">
        <v>716</v>
      </c>
      <c r="B15" s="439"/>
      <c r="C15" s="439"/>
      <c r="D15" s="439"/>
      <c r="E15" s="439"/>
      <c r="F15" s="439"/>
      <c r="G15" s="440" t="s">
        <v>199</v>
      </c>
      <c r="H15" s="390">
        <v>3000</v>
      </c>
      <c r="I15" s="439" t="s">
        <v>197</v>
      </c>
    </row>
    <row r="16" ht="19.5" customHeight="1">
      <c r="B16" s="342" t="s">
        <v>410</v>
      </c>
    </row>
    <row r="17" spans="1:12" s="345" customFormat="1" ht="19.5" customHeight="1">
      <c r="A17" s="342" t="s">
        <v>712</v>
      </c>
      <c r="B17" s="342"/>
      <c r="C17" s="342"/>
      <c r="D17" s="342"/>
      <c r="E17" s="342"/>
      <c r="F17" s="342"/>
      <c r="G17" s="353" t="s">
        <v>199</v>
      </c>
      <c r="H17" s="233">
        <v>57000</v>
      </c>
      <c r="I17" s="342" t="s">
        <v>197</v>
      </c>
      <c r="L17" s="352"/>
    </row>
    <row r="18" ht="19.5" customHeight="1">
      <c r="B18" s="342" t="s">
        <v>410</v>
      </c>
    </row>
    <row r="19" spans="1:9" ht="19.5" customHeight="1">
      <c r="A19" s="342" t="s">
        <v>713</v>
      </c>
      <c r="G19" s="353" t="s">
        <v>199</v>
      </c>
      <c r="H19" s="233">
        <v>1000</v>
      </c>
      <c r="I19" s="342" t="s">
        <v>197</v>
      </c>
    </row>
    <row r="20" ht="19.5" customHeight="1">
      <c r="B20" s="342" t="s">
        <v>239</v>
      </c>
    </row>
    <row r="21" spans="1:9" ht="19.5" customHeight="1">
      <c r="A21" s="342" t="s">
        <v>236</v>
      </c>
      <c r="G21" s="353" t="s">
        <v>199</v>
      </c>
      <c r="H21" s="233">
        <v>100000</v>
      </c>
      <c r="I21" s="342" t="s">
        <v>197</v>
      </c>
    </row>
    <row r="22" ht="19.5" customHeight="1">
      <c r="B22" s="342" t="s">
        <v>410</v>
      </c>
    </row>
    <row r="23" spans="1:9" ht="19.5" customHeight="1">
      <c r="A23" s="358" t="s">
        <v>476</v>
      </c>
      <c r="G23" s="353" t="s">
        <v>199</v>
      </c>
      <c r="H23" s="233">
        <v>4000</v>
      </c>
      <c r="I23" s="342" t="s">
        <v>197</v>
      </c>
    </row>
    <row r="24" ht="19.5" customHeight="1">
      <c r="B24" s="342" t="s">
        <v>238</v>
      </c>
    </row>
    <row r="25" spans="1:9" ht="19.5" customHeight="1">
      <c r="A25" s="342" t="s">
        <v>492</v>
      </c>
      <c r="G25" s="353" t="s">
        <v>199</v>
      </c>
      <c r="H25" s="233">
        <v>8000</v>
      </c>
      <c r="I25" s="342" t="s">
        <v>197</v>
      </c>
    </row>
    <row r="26" ht="19.5" customHeight="1">
      <c r="B26" s="342" t="s">
        <v>239</v>
      </c>
    </row>
    <row r="27" spans="1:9" ht="19.5" customHeight="1">
      <c r="A27" s="342" t="s">
        <v>714</v>
      </c>
      <c r="G27" s="353" t="s">
        <v>199</v>
      </c>
      <c r="H27" s="233">
        <v>5000</v>
      </c>
      <c r="I27" s="342" t="s">
        <v>197</v>
      </c>
    </row>
    <row r="28" spans="2:8" ht="19.5" customHeight="1">
      <c r="B28" s="342" t="s">
        <v>719</v>
      </c>
      <c r="H28" s="233"/>
    </row>
    <row r="29" spans="1:9" ht="19.5" customHeight="1">
      <c r="A29" s="438" t="s">
        <v>717</v>
      </c>
      <c r="B29" s="439"/>
      <c r="C29" s="439"/>
      <c r="D29" s="439"/>
      <c r="E29" s="439"/>
      <c r="F29" s="439"/>
      <c r="G29" s="440" t="s">
        <v>199</v>
      </c>
      <c r="H29" s="390">
        <v>1000</v>
      </c>
      <c r="I29" s="439" t="s">
        <v>197</v>
      </c>
    </row>
    <row r="30" ht="19.5" customHeight="1">
      <c r="B30" s="342" t="s">
        <v>239</v>
      </c>
    </row>
    <row r="31" spans="1:9" ht="19.5" customHeight="1">
      <c r="A31" s="350" t="s">
        <v>52</v>
      </c>
      <c r="B31" s="345"/>
      <c r="C31" s="345"/>
      <c r="D31" s="345"/>
      <c r="E31" s="345"/>
      <c r="F31" s="345"/>
      <c r="G31" s="351" t="s">
        <v>196</v>
      </c>
      <c r="H31" s="251">
        <f>H32</f>
        <v>200000</v>
      </c>
      <c r="I31" s="345" t="s">
        <v>197</v>
      </c>
    </row>
    <row r="32" spans="1:9" s="345" customFormat="1" ht="19.5" customHeight="1">
      <c r="A32" s="342" t="s">
        <v>53</v>
      </c>
      <c r="B32" s="342"/>
      <c r="C32" s="342"/>
      <c r="D32" s="342"/>
      <c r="E32" s="342"/>
      <c r="F32" s="342"/>
      <c r="G32" s="353" t="s">
        <v>199</v>
      </c>
      <c r="H32" s="233">
        <v>200000</v>
      </c>
      <c r="I32" s="342" t="s">
        <v>197</v>
      </c>
    </row>
    <row r="33" ht="19.5" customHeight="1">
      <c r="B33" s="342" t="s">
        <v>239</v>
      </c>
    </row>
    <row r="34" spans="1:9" ht="19.5" customHeight="1">
      <c r="A34" s="350" t="s">
        <v>54</v>
      </c>
      <c r="B34" s="345"/>
      <c r="C34" s="345"/>
      <c r="D34" s="345"/>
      <c r="E34" s="345"/>
      <c r="F34" s="345"/>
      <c r="G34" s="351" t="s">
        <v>196</v>
      </c>
      <c r="H34" s="251">
        <f>H35</f>
        <v>200000</v>
      </c>
      <c r="I34" s="345" t="s">
        <v>197</v>
      </c>
    </row>
    <row r="35" spans="1:9" ht="19.5" customHeight="1">
      <c r="A35" s="342" t="s">
        <v>324</v>
      </c>
      <c r="B35" s="345"/>
      <c r="C35" s="345"/>
      <c r="G35" s="353" t="s">
        <v>199</v>
      </c>
      <c r="H35" s="233">
        <v>200000</v>
      </c>
      <c r="I35" s="342" t="s">
        <v>197</v>
      </c>
    </row>
    <row r="36" spans="1:8" ht="19.5" customHeight="1">
      <c r="A36" s="359"/>
      <c r="B36" s="342" t="s">
        <v>239</v>
      </c>
      <c r="H36" s="233"/>
    </row>
    <row r="37" spans="1:8" ht="19.5" customHeight="1">
      <c r="A37" s="359"/>
      <c r="H37" s="233"/>
    </row>
    <row r="38" spans="1:8" ht="19.5" customHeight="1">
      <c r="A38" s="359"/>
      <c r="H38" s="233"/>
    </row>
    <row r="39" spans="1:8" ht="19.5" customHeight="1">
      <c r="A39" s="359"/>
      <c r="H39" s="233"/>
    </row>
    <row r="40" spans="1:9" s="345" customFormat="1" ht="19.5" customHeight="1">
      <c r="A40" s="668" t="s">
        <v>478</v>
      </c>
      <c r="B40" s="668"/>
      <c r="C40" s="668"/>
      <c r="D40" s="668"/>
      <c r="E40" s="668"/>
      <c r="F40" s="668"/>
      <c r="G40" s="668"/>
      <c r="H40" s="668"/>
      <c r="I40" s="668"/>
    </row>
    <row r="41" spans="1:9" s="345" customFormat="1" ht="19.5" customHeight="1">
      <c r="A41" s="350" t="s">
        <v>55</v>
      </c>
      <c r="G41" s="351" t="s">
        <v>196</v>
      </c>
      <c r="H41" s="251">
        <f>H42+H44+H46</f>
        <v>82000</v>
      </c>
      <c r="I41" s="345" t="s">
        <v>197</v>
      </c>
    </row>
    <row r="42" spans="1:9" ht="19.5" customHeight="1">
      <c r="A42" s="342" t="s">
        <v>325</v>
      </c>
      <c r="G42" s="353" t="s">
        <v>199</v>
      </c>
      <c r="H42" s="233">
        <v>2000</v>
      </c>
      <c r="I42" s="342" t="s">
        <v>197</v>
      </c>
    </row>
    <row r="43" ht="19.5" customHeight="1">
      <c r="B43" s="342" t="s">
        <v>730</v>
      </c>
    </row>
    <row r="44" spans="1:9" ht="19.5" customHeight="1">
      <c r="A44" s="342" t="s">
        <v>56</v>
      </c>
      <c r="G44" s="353" t="s">
        <v>199</v>
      </c>
      <c r="H44" s="233">
        <v>10000</v>
      </c>
      <c r="I44" s="342" t="s">
        <v>197</v>
      </c>
    </row>
    <row r="45" ht="19.5" customHeight="1">
      <c r="B45" s="342" t="s">
        <v>239</v>
      </c>
    </row>
    <row r="46" spans="1:9" ht="19.5" customHeight="1">
      <c r="A46" s="342" t="s">
        <v>1180</v>
      </c>
      <c r="G46" s="353" t="s">
        <v>199</v>
      </c>
      <c r="H46" s="233">
        <v>70000</v>
      </c>
      <c r="I46" s="342" t="s">
        <v>197</v>
      </c>
    </row>
    <row r="47" spans="1:9" s="345" customFormat="1" ht="19.5" customHeight="1">
      <c r="A47" s="350" t="s">
        <v>57</v>
      </c>
      <c r="G47" s="351" t="s">
        <v>196</v>
      </c>
      <c r="H47" s="251">
        <f>H48</f>
        <v>10000</v>
      </c>
      <c r="I47" s="345" t="s">
        <v>197</v>
      </c>
    </row>
    <row r="48" spans="1:9" ht="19.5" customHeight="1">
      <c r="A48" s="342" t="s">
        <v>58</v>
      </c>
      <c r="G48" s="353" t="s">
        <v>199</v>
      </c>
      <c r="H48" s="233">
        <v>10000</v>
      </c>
      <c r="I48" s="342" t="s">
        <v>197</v>
      </c>
    </row>
    <row r="49" ht="19.5" customHeight="1">
      <c r="B49" s="342" t="s">
        <v>239</v>
      </c>
    </row>
    <row r="50" spans="1:9" ht="19.5" customHeight="1">
      <c r="A50" s="346" t="s">
        <v>728</v>
      </c>
      <c r="B50" s="346"/>
      <c r="C50" s="346"/>
      <c r="D50" s="346"/>
      <c r="E50" s="346"/>
      <c r="F50" s="346"/>
      <c r="G50" s="351" t="s">
        <v>196</v>
      </c>
      <c r="H50" s="251">
        <f>H51</f>
        <v>18555000</v>
      </c>
      <c r="I50" s="345" t="s">
        <v>197</v>
      </c>
    </row>
    <row r="51" spans="1:9" ht="19.5" customHeight="1">
      <c r="A51" s="350" t="s">
        <v>59</v>
      </c>
      <c r="B51" s="345"/>
      <c r="C51" s="345"/>
      <c r="D51" s="345"/>
      <c r="E51" s="345"/>
      <c r="F51" s="345"/>
      <c r="G51" s="351" t="s">
        <v>196</v>
      </c>
      <c r="H51" s="251">
        <f>H52+H58+H60+H62+H56+H54+H64+H66</f>
        <v>18555000</v>
      </c>
      <c r="I51" s="345" t="s">
        <v>197</v>
      </c>
    </row>
    <row r="52" spans="1:12" ht="19.5" customHeight="1">
      <c r="A52" s="342" t="s">
        <v>621</v>
      </c>
      <c r="G52" s="353" t="s">
        <v>199</v>
      </c>
      <c r="H52" s="233">
        <v>400000</v>
      </c>
      <c r="I52" s="342" t="s">
        <v>197</v>
      </c>
      <c r="L52" s="349">
        <f>H8+H50</f>
        <v>19242500</v>
      </c>
    </row>
    <row r="53" spans="2:7" ht="19.5" customHeight="1">
      <c r="B53" s="342" t="s">
        <v>239</v>
      </c>
      <c r="G53" s="342"/>
    </row>
    <row r="54" spans="1:9" s="345" customFormat="1" ht="19.5" customHeight="1">
      <c r="A54" s="342" t="s">
        <v>240</v>
      </c>
      <c r="B54" s="342"/>
      <c r="C54" s="342"/>
      <c r="D54" s="342"/>
      <c r="E54" s="342"/>
      <c r="F54" s="342"/>
      <c r="G54" s="353" t="s">
        <v>199</v>
      </c>
      <c r="H54" s="233">
        <v>9000000</v>
      </c>
      <c r="I54" s="342" t="s">
        <v>197</v>
      </c>
    </row>
    <row r="55" spans="1:12" s="210" customFormat="1" ht="19.5" customHeight="1">
      <c r="A55" s="342"/>
      <c r="B55" s="342" t="s">
        <v>410</v>
      </c>
      <c r="C55" s="342"/>
      <c r="D55" s="342"/>
      <c r="E55" s="342"/>
      <c r="F55" s="342"/>
      <c r="G55" s="353"/>
      <c r="H55" s="233"/>
      <c r="I55" s="342"/>
      <c r="L55" s="360">
        <f>H51</f>
        <v>18555000</v>
      </c>
    </row>
    <row r="56" spans="1:9" ht="19.5" customHeight="1">
      <c r="A56" s="342" t="s">
        <v>718</v>
      </c>
      <c r="G56" s="353" t="s">
        <v>199</v>
      </c>
      <c r="H56" s="233">
        <v>2500000</v>
      </c>
      <c r="I56" s="342" t="s">
        <v>197</v>
      </c>
    </row>
    <row r="57" spans="2:7" ht="19.5" customHeight="1">
      <c r="B57" s="342" t="s">
        <v>410</v>
      </c>
      <c r="G57" s="342"/>
    </row>
    <row r="58" spans="1:9" ht="19.5" customHeight="1">
      <c r="A58" s="342" t="s">
        <v>24</v>
      </c>
      <c r="G58" s="353" t="s">
        <v>199</v>
      </c>
      <c r="H58" s="233">
        <v>60000</v>
      </c>
      <c r="I58" s="342" t="s">
        <v>197</v>
      </c>
    </row>
    <row r="59" ht="19.5" customHeight="1">
      <c r="B59" s="342" t="s">
        <v>239</v>
      </c>
    </row>
    <row r="60" spans="1:9" ht="19.5" customHeight="1">
      <c r="A60" s="342" t="s">
        <v>23</v>
      </c>
      <c r="G60" s="353" t="s">
        <v>199</v>
      </c>
      <c r="H60" s="233">
        <v>5700000</v>
      </c>
      <c r="I60" s="342" t="s">
        <v>197</v>
      </c>
    </row>
    <row r="61" spans="1:9" s="345" customFormat="1" ht="19.5" customHeight="1">
      <c r="A61" s="342"/>
      <c r="B61" s="342" t="s">
        <v>410</v>
      </c>
      <c r="C61" s="342"/>
      <c r="D61" s="342"/>
      <c r="E61" s="342"/>
      <c r="F61" s="342"/>
      <c r="G61" s="353"/>
      <c r="H61" s="342"/>
      <c r="I61" s="342"/>
    </row>
    <row r="62" spans="1:9" ht="19.5" customHeight="1">
      <c r="A62" s="342" t="s">
        <v>25</v>
      </c>
      <c r="G62" s="353" t="s">
        <v>199</v>
      </c>
      <c r="H62" s="233">
        <v>50000</v>
      </c>
      <c r="I62" s="342" t="s">
        <v>197</v>
      </c>
    </row>
    <row r="63" ht="19.5" customHeight="1">
      <c r="B63" s="342" t="s">
        <v>239</v>
      </c>
    </row>
    <row r="64" spans="1:9" ht="19.5" customHeight="1">
      <c r="A64" s="342" t="s">
        <v>26</v>
      </c>
      <c r="G64" s="353" t="s">
        <v>199</v>
      </c>
      <c r="H64" s="233">
        <v>45000</v>
      </c>
      <c r="I64" s="342" t="s">
        <v>197</v>
      </c>
    </row>
    <row r="65" ht="19.5" customHeight="1">
      <c r="B65" s="342" t="s">
        <v>239</v>
      </c>
    </row>
    <row r="66" spans="1:9" ht="19.5" customHeight="1">
      <c r="A66" s="342" t="s">
        <v>64</v>
      </c>
      <c r="G66" s="353" t="s">
        <v>199</v>
      </c>
      <c r="H66" s="233">
        <v>800000</v>
      </c>
      <c r="I66" s="342" t="s">
        <v>197</v>
      </c>
    </row>
    <row r="67" ht="19.5" customHeight="1">
      <c r="B67" s="342" t="s">
        <v>237</v>
      </c>
    </row>
    <row r="68" spans="1:9" ht="19.5" customHeight="1">
      <c r="A68" s="667" t="s">
        <v>729</v>
      </c>
      <c r="B68" s="667"/>
      <c r="C68" s="667"/>
      <c r="D68" s="667"/>
      <c r="E68" s="667"/>
      <c r="F68" s="667"/>
      <c r="G68" s="351" t="s">
        <v>196</v>
      </c>
      <c r="H68" s="251">
        <f>H69</f>
        <v>25032830</v>
      </c>
      <c r="I68" s="345" t="s">
        <v>197</v>
      </c>
    </row>
    <row r="69" spans="1:9" ht="19.5" customHeight="1">
      <c r="A69" s="350" t="s">
        <v>65</v>
      </c>
      <c r="B69" s="345"/>
      <c r="C69" s="345"/>
      <c r="D69" s="345"/>
      <c r="E69" s="345"/>
      <c r="F69" s="345"/>
      <c r="G69" s="351" t="s">
        <v>196</v>
      </c>
      <c r="H69" s="251">
        <f>H71</f>
        <v>25032830</v>
      </c>
      <c r="I69" s="345" t="s">
        <v>197</v>
      </c>
    </row>
    <row r="70" ht="19.5" customHeight="1">
      <c r="A70" s="342" t="s">
        <v>27</v>
      </c>
    </row>
    <row r="71" spans="1:12" ht="19.5" customHeight="1">
      <c r="A71" s="342" t="s">
        <v>28</v>
      </c>
      <c r="G71" s="353" t="s">
        <v>199</v>
      </c>
      <c r="H71" s="390">
        <f>L71</f>
        <v>25032830</v>
      </c>
      <c r="I71" s="342" t="s">
        <v>197</v>
      </c>
      <c r="L71" s="233">
        <v>25032830</v>
      </c>
    </row>
    <row r="72" spans="2:12" ht="19.5" customHeight="1">
      <c r="B72" s="342" t="s">
        <v>730</v>
      </c>
      <c r="L72" s="342">
        <v>24462830</v>
      </c>
    </row>
    <row r="73" ht="19.5" customHeight="1">
      <c r="L73" s="233"/>
    </row>
    <row r="74" ht="19.5" customHeight="1">
      <c r="L74" s="361" t="s">
        <v>475</v>
      </c>
    </row>
    <row r="75" spans="1:12" s="345" customFormat="1" ht="19.5" customHeight="1">
      <c r="A75" s="342"/>
      <c r="B75" s="342"/>
      <c r="C75" s="342"/>
      <c r="D75" s="342"/>
      <c r="E75" s="342"/>
      <c r="F75" s="342"/>
      <c r="G75" s="353"/>
      <c r="H75" s="342"/>
      <c r="I75" s="342"/>
      <c r="L75" s="362">
        <v>12763650</v>
      </c>
    </row>
  </sheetData>
  <sheetProtection/>
  <mergeCells count="7">
    <mergeCell ref="A68:F68"/>
    <mergeCell ref="A1:I1"/>
    <mergeCell ref="A40:I40"/>
    <mergeCell ref="A2:I2"/>
    <mergeCell ref="A3:I3"/>
    <mergeCell ref="A4:I4"/>
    <mergeCell ref="A5:I5"/>
  </mergeCells>
  <printOptions/>
  <pageMargins left="0.9448818897637796" right="0.41" top="0.52" bottom="0.64" header="0.35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8"/>
  </sheetPr>
  <dimension ref="A1:O47"/>
  <sheetViews>
    <sheetView view="pageBreakPreview" zoomScaleSheetLayoutView="100" zoomScalePageLayoutView="0" workbookViewId="0" topLeftCell="A7">
      <selection activeCell="J4" sqref="J4"/>
    </sheetView>
  </sheetViews>
  <sheetFormatPr defaultColWidth="9.140625" defaultRowHeight="21.75" customHeight="1"/>
  <cols>
    <col min="1" max="6" width="9.140625" style="210" customWidth="1"/>
    <col min="7" max="7" width="9.140625" style="227" customWidth="1"/>
    <col min="8" max="8" width="14.421875" style="231" customWidth="1"/>
    <col min="9" max="9" width="7.7109375" style="227" customWidth="1"/>
    <col min="10" max="10" width="8.421875" style="210" customWidth="1"/>
    <col min="11" max="11" width="16.28125" style="210" customWidth="1"/>
    <col min="12" max="12" width="12.140625" style="210" customWidth="1"/>
    <col min="13" max="13" width="13.57421875" style="210" customWidth="1"/>
    <col min="14" max="14" width="17.8515625" style="210" customWidth="1"/>
    <col min="15" max="15" width="12.421875" style="210" customWidth="1"/>
    <col min="16" max="16384" width="9.140625" style="210" customWidth="1"/>
  </cols>
  <sheetData>
    <row r="1" spans="1:9" ht="21.75" customHeight="1">
      <c r="A1" s="668" t="s">
        <v>479</v>
      </c>
      <c r="B1" s="668"/>
      <c r="C1" s="668"/>
      <c r="D1" s="668"/>
      <c r="E1" s="668"/>
      <c r="F1" s="668"/>
      <c r="G1" s="668"/>
      <c r="H1" s="668"/>
      <c r="I1" s="668"/>
    </row>
    <row r="2" spans="1:9" ht="21.75" customHeight="1">
      <c r="A2" s="674" t="s">
        <v>342</v>
      </c>
      <c r="B2" s="674"/>
      <c r="C2" s="674"/>
      <c r="D2" s="674"/>
      <c r="E2" s="674"/>
      <c r="F2" s="674"/>
      <c r="G2" s="674"/>
      <c r="H2" s="674"/>
      <c r="I2" s="674"/>
    </row>
    <row r="3" spans="1:9" ht="21.75" customHeight="1">
      <c r="A3" s="674" t="s">
        <v>761</v>
      </c>
      <c r="B3" s="674"/>
      <c r="C3" s="674"/>
      <c r="D3" s="674"/>
      <c r="E3" s="674"/>
      <c r="F3" s="674"/>
      <c r="G3" s="674"/>
      <c r="H3" s="674"/>
      <c r="I3" s="674"/>
    </row>
    <row r="4" spans="1:11" ht="21.75" customHeight="1">
      <c r="A4" s="674" t="s">
        <v>174</v>
      </c>
      <c r="B4" s="674"/>
      <c r="C4" s="674"/>
      <c r="D4" s="674"/>
      <c r="E4" s="674"/>
      <c r="F4" s="674"/>
      <c r="G4" s="674"/>
      <c r="H4" s="674"/>
      <c r="I4" s="674"/>
      <c r="K4" s="210" t="s">
        <v>402</v>
      </c>
    </row>
    <row r="5" spans="1:9" ht="21.75" customHeight="1">
      <c r="A5" s="674" t="s">
        <v>178</v>
      </c>
      <c r="B5" s="674"/>
      <c r="C5" s="674"/>
      <c r="D5" s="674"/>
      <c r="E5" s="674"/>
      <c r="F5" s="674"/>
      <c r="G5" s="674"/>
      <c r="H5" s="674"/>
      <c r="I5" s="674"/>
    </row>
    <row r="6" spans="1:14" s="339" customFormat="1" ht="21.75" customHeight="1">
      <c r="A6" s="675" t="s">
        <v>1229</v>
      </c>
      <c r="B6" s="675"/>
      <c r="C6" s="675"/>
      <c r="D6" s="675"/>
      <c r="E6" s="675"/>
      <c r="F6" s="675"/>
      <c r="G6" s="675"/>
      <c r="H6" s="675"/>
      <c r="I6" s="675"/>
      <c r="M6" s="413" t="s">
        <v>17</v>
      </c>
      <c r="N6" s="414">
        <f>O34</f>
        <v>68475948</v>
      </c>
    </row>
    <row r="7" spans="1:9" ht="21.75" customHeight="1">
      <c r="A7" s="212" t="s">
        <v>465</v>
      </c>
      <c r="B7" s="212"/>
      <c r="C7" s="212"/>
      <c r="D7" s="212"/>
      <c r="E7" s="212"/>
      <c r="F7" s="212"/>
      <c r="G7" s="299"/>
      <c r="H7" s="336"/>
      <c r="I7" s="299"/>
    </row>
    <row r="8" spans="1:14" ht="26.25" customHeight="1">
      <c r="A8" s="338" t="s">
        <v>273</v>
      </c>
      <c r="B8" s="339"/>
      <c r="C8" s="339"/>
      <c r="D8" s="339"/>
      <c r="E8" s="339"/>
      <c r="F8" s="339"/>
      <c r="H8" s="400">
        <f>H10+'ด้านบริหารงานทั่วไป)'!H4+ด้านบริการชุมชนและสังคม!H4+ด้านการเศรษฐกิจ!H3</f>
        <v>44005330</v>
      </c>
      <c r="I8" s="493" t="s">
        <v>197</v>
      </c>
      <c r="N8" s="207" t="s">
        <v>11</v>
      </c>
    </row>
    <row r="9" spans="1:13" ht="25.5" customHeight="1">
      <c r="A9" s="671" t="s">
        <v>377</v>
      </c>
      <c r="B9" s="672"/>
      <c r="C9" s="672"/>
      <c r="D9" s="672"/>
      <c r="E9" s="672"/>
      <c r="F9" s="672"/>
      <c r="G9" s="672"/>
      <c r="H9" s="672"/>
      <c r="I9" s="672"/>
      <c r="J9" s="415" t="s">
        <v>315</v>
      </c>
      <c r="K9" s="415"/>
      <c r="L9" s="415"/>
      <c r="M9" s="415"/>
    </row>
    <row r="10" spans="1:14" s="207" customFormat="1" ht="28.5" customHeight="1">
      <c r="A10" s="416"/>
      <c r="B10" s="416"/>
      <c r="C10" s="416"/>
      <c r="D10" s="416"/>
      <c r="E10" s="416"/>
      <c r="F10" s="239"/>
      <c r="G10" s="239" t="s">
        <v>196</v>
      </c>
      <c r="H10" s="269">
        <f>H11</f>
        <v>13460500</v>
      </c>
      <c r="I10" s="239" t="s">
        <v>197</v>
      </c>
      <c r="J10" s="417" t="s">
        <v>36</v>
      </c>
      <c r="L10" s="207" t="s">
        <v>37</v>
      </c>
      <c r="N10" s="207" t="s">
        <v>196</v>
      </c>
    </row>
    <row r="11" spans="1:15" s="207" customFormat="1" ht="21.75" customHeight="1">
      <c r="A11" s="418" t="s">
        <v>378</v>
      </c>
      <c r="B11" s="418"/>
      <c r="C11" s="418"/>
      <c r="D11" s="418"/>
      <c r="E11" s="418"/>
      <c r="F11" s="673" t="s">
        <v>196</v>
      </c>
      <c r="G11" s="673"/>
      <c r="H11" s="269">
        <f>H12</f>
        <v>13460500</v>
      </c>
      <c r="I11" s="244" t="s">
        <v>197</v>
      </c>
      <c r="J11" s="287"/>
      <c r="K11" s="355">
        <v>0</v>
      </c>
      <c r="L11" s="355"/>
      <c r="M11" s="355">
        <v>220000</v>
      </c>
      <c r="N11" s="419">
        <f>SUM(K11:M11)</f>
        <v>220000</v>
      </c>
      <c r="O11" s="287"/>
    </row>
    <row r="12" spans="1:15" s="207" customFormat="1" ht="21.75" customHeight="1">
      <c r="A12" s="222" t="s">
        <v>379</v>
      </c>
      <c r="C12" s="420"/>
      <c r="F12" s="223"/>
      <c r="G12" s="223" t="s">
        <v>196</v>
      </c>
      <c r="H12" s="225">
        <f>H13+H16+H26+H30+H33+H36+H43+H46</f>
        <v>13460500</v>
      </c>
      <c r="I12" s="223" t="s">
        <v>197</v>
      </c>
      <c r="J12" s="287"/>
      <c r="K12" s="355"/>
      <c r="L12" s="355"/>
      <c r="M12" s="355"/>
      <c r="N12" s="419"/>
      <c r="O12" s="287"/>
    </row>
    <row r="13" spans="1:15" s="287" customFormat="1" ht="21.75" customHeight="1">
      <c r="A13" s="207" t="s">
        <v>572</v>
      </c>
      <c r="B13" s="207"/>
      <c r="C13" s="207"/>
      <c r="D13" s="207"/>
      <c r="E13" s="207"/>
      <c r="F13" s="207"/>
      <c r="G13" s="223" t="s">
        <v>199</v>
      </c>
      <c r="H13" s="421">
        <v>132000</v>
      </c>
      <c r="I13" s="223" t="s">
        <v>197</v>
      </c>
      <c r="J13" s="207"/>
      <c r="K13" s="251"/>
      <c r="L13" s="251"/>
      <c r="M13" s="251"/>
      <c r="N13" s="207"/>
      <c r="O13" s="207"/>
    </row>
    <row r="14" spans="1:15" s="207" customFormat="1" ht="21.75" customHeight="1">
      <c r="A14" s="227" t="s">
        <v>67</v>
      </c>
      <c r="B14" s="210" t="s">
        <v>292</v>
      </c>
      <c r="C14" s="210"/>
      <c r="D14" s="210"/>
      <c r="E14" s="210"/>
      <c r="F14" s="210"/>
      <c r="G14" s="227"/>
      <c r="H14" s="231"/>
      <c r="I14" s="227"/>
      <c r="J14" s="210"/>
      <c r="K14" s="233"/>
      <c r="L14" s="233"/>
      <c r="M14" s="233"/>
      <c r="N14" s="210"/>
      <c r="O14" s="210"/>
    </row>
    <row r="15" spans="1:14" ht="21.75" customHeight="1">
      <c r="A15" s="227"/>
      <c r="K15" s="233">
        <v>573000</v>
      </c>
      <c r="L15" s="233"/>
      <c r="M15" s="233">
        <v>573000</v>
      </c>
      <c r="N15" s="360">
        <f>SUM(K15:M15)</f>
        <v>1146000</v>
      </c>
    </row>
    <row r="16" spans="1:15" ht="21.75" customHeight="1">
      <c r="A16" s="207" t="s">
        <v>1004</v>
      </c>
      <c r="G16" s="223" t="s">
        <v>196</v>
      </c>
      <c r="H16" s="225">
        <f>H18+H20+H22+H24</f>
        <v>9768000</v>
      </c>
      <c r="I16" s="223" t="s">
        <v>197</v>
      </c>
      <c r="J16" s="225"/>
      <c r="K16" s="251"/>
      <c r="L16" s="251"/>
      <c r="M16" s="251"/>
      <c r="N16" s="207"/>
      <c r="O16" s="207"/>
    </row>
    <row r="17" spans="1:15" s="207" customFormat="1" ht="21.75" customHeight="1">
      <c r="A17" s="227" t="s">
        <v>67</v>
      </c>
      <c r="B17" s="210" t="s">
        <v>948</v>
      </c>
      <c r="C17" s="210"/>
      <c r="D17" s="210"/>
      <c r="E17" s="210"/>
      <c r="F17" s="210"/>
      <c r="G17" s="227"/>
      <c r="H17" s="210"/>
      <c r="I17" s="227"/>
      <c r="J17" s="210"/>
      <c r="K17" s="233"/>
      <c r="L17" s="233"/>
      <c r="M17" s="233"/>
      <c r="N17" s="210"/>
      <c r="O17" s="210"/>
    </row>
    <row r="18" spans="1:14" ht="21.75" customHeight="1">
      <c r="A18" s="227"/>
      <c r="B18" s="210" t="s">
        <v>549</v>
      </c>
      <c r="G18" s="227" t="s">
        <v>199</v>
      </c>
      <c r="H18" s="231">
        <v>4320000</v>
      </c>
      <c r="I18" s="227" t="s">
        <v>197</v>
      </c>
      <c r="K18" s="233">
        <v>213000</v>
      </c>
      <c r="L18" s="233"/>
      <c r="M18" s="233">
        <v>291000</v>
      </c>
      <c r="N18" s="360">
        <f>SUM(K18:M18)</f>
        <v>504000</v>
      </c>
    </row>
    <row r="19" spans="1:13" ht="21.75" customHeight="1">
      <c r="A19" s="227" t="s">
        <v>67</v>
      </c>
      <c r="B19" s="210" t="s">
        <v>657</v>
      </c>
      <c r="H19" s="210"/>
      <c r="K19" s="233" t="s">
        <v>38</v>
      </c>
      <c r="L19" s="233"/>
      <c r="M19" s="233"/>
    </row>
    <row r="20" spans="1:13" ht="21.75" customHeight="1">
      <c r="A20" s="227"/>
      <c r="B20" s="210" t="s">
        <v>549</v>
      </c>
      <c r="G20" s="227" t="s">
        <v>199</v>
      </c>
      <c r="H20" s="231">
        <v>3360000</v>
      </c>
      <c r="I20" s="227" t="s">
        <v>197</v>
      </c>
      <c r="K20" s="233"/>
      <c r="L20" s="233"/>
      <c r="M20" s="233"/>
    </row>
    <row r="21" spans="1:14" ht="21.75" customHeight="1">
      <c r="A21" s="227" t="s">
        <v>67</v>
      </c>
      <c r="B21" s="210" t="s">
        <v>658</v>
      </c>
      <c r="H21" s="210"/>
      <c r="K21" s="233">
        <v>45000</v>
      </c>
      <c r="L21" s="233"/>
      <c r="M21" s="233">
        <v>45000</v>
      </c>
      <c r="N21" s="360">
        <f>SUM(K21:M21)</f>
        <v>90000</v>
      </c>
    </row>
    <row r="22" spans="1:15" ht="21.75" customHeight="1">
      <c r="A22" s="227"/>
      <c r="B22" s="210" t="s">
        <v>549</v>
      </c>
      <c r="G22" s="227" t="s">
        <v>199</v>
      </c>
      <c r="H22" s="231">
        <v>1728000</v>
      </c>
      <c r="I22" s="227" t="s">
        <v>197</v>
      </c>
      <c r="J22" s="207"/>
      <c r="K22" s="251"/>
      <c r="L22" s="251"/>
      <c r="M22" s="251">
        <f>H16+H26+H30</f>
        <v>12576000</v>
      </c>
      <c r="N22" s="207"/>
      <c r="O22" s="207"/>
    </row>
    <row r="23" spans="1:15" s="287" customFormat="1" ht="21.75" customHeight="1">
      <c r="A23" s="227" t="s">
        <v>67</v>
      </c>
      <c r="B23" s="210" t="s">
        <v>659</v>
      </c>
      <c r="C23" s="210"/>
      <c r="D23" s="210"/>
      <c r="E23" s="210"/>
      <c r="F23" s="210"/>
      <c r="G23" s="227"/>
      <c r="H23" s="210"/>
      <c r="I23" s="227"/>
      <c r="J23" s="207"/>
      <c r="K23" s="251"/>
      <c r="L23" s="251"/>
      <c r="M23" s="251"/>
      <c r="N23" s="315"/>
      <c r="O23" s="207"/>
    </row>
    <row r="24" spans="1:14" s="207" customFormat="1" ht="21.75" customHeight="1">
      <c r="A24" s="227"/>
      <c r="B24" s="210" t="s">
        <v>549</v>
      </c>
      <c r="C24" s="210"/>
      <c r="D24" s="210"/>
      <c r="E24" s="210"/>
      <c r="F24" s="210"/>
      <c r="G24" s="227" t="s">
        <v>199</v>
      </c>
      <c r="H24" s="231">
        <v>360000</v>
      </c>
      <c r="I24" s="227" t="s">
        <v>197</v>
      </c>
      <c r="K24" s="233">
        <v>78800</v>
      </c>
      <c r="L24" s="233"/>
      <c r="M24" s="233">
        <v>300000</v>
      </c>
      <c r="N24" s="315">
        <f>M22+M26</f>
        <v>44005330</v>
      </c>
    </row>
    <row r="25" spans="1:14" s="207" customFormat="1" ht="21.75" customHeight="1">
      <c r="A25" s="227"/>
      <c r="B25" s="210"/>
      <c r="C25" s="210"/>
      <c r="D25" s="210"/>
      <c r="E25" s="210"/>
      <c r="F25" s="210"/>
      <c r="G25" s="223"/>
      <c r="H25" s="225"/>
      <c r="I25" s="223"/>
      <c r="K25" s="233"/>
      <c r="L25" s="233"/>
      <c r="M25" s="233"/>
      <c r="N25" s="315"/>
    </row>
    <row r="26" spans="1:15" s="207" customFormat="1" ht="21.75" customHeight="1">
      <c r="A26" s="207" t="s">
        <v>1005</v>
      </c>
      <c r="B26" s="210"/>
      <c r="C26" s="210"/>
      <c r="D26" s="210"/>
      <c r="E26" s="210"/>
      <c r="F26" s="210"/>
      <c r="G26" s="223" t="s">
        <v>199</v>
      </c>
      <c r="H26" s="225">
        <v>2688000</v>
      </c>
      <c r="I26" s="223" t="s">
        <v>197</v>
      </c>
      <c r="J26" s="210"/>
      <c r="K26" s="422"/>
      <c r="L26" s="233"/>
      <c r="M26" s="251">
        <f>H8-H16-H26-H30</f>
        <v>31429330</v>
      </c>
      <c r="N26" s="235"/>
      <c r="O26" s="210"/>
    </row>
    <row r="27" spans="1:15" s="207" customFormat="1" ht="21.75" customHeight="1">
      <c r="A27" s="227" t="s">
        <v>67</v>
      </c>
      <c r="B27" s="210" t="s">
        <v>588</v>
      </c>
      <c r="C27" s="210"/>
      <c r="D27" s="210"/>
      <c r="E27" s="210"/>
      <c r="F27" s="210"/>
      <c r="G27" s="227"/>
      <c r="H27" s="210"/>
      <c r="I27" s="227"/>
      <c r="J27" s="423"/>
      <c r="K27" s="424" t="s">
        <v>304</v>
      </c>
      <c r="L27" s="425" t="s">
        <v>305</v>
      </c>
      <c r="M27" s="425"/>
      <c r="N27" s="226">
        <f>'คำแถลงงบประมาณรายรับ (ตาราง)'!D25-ด้านงบกลาง!M22</f>
        <v>12456830</v>
      </c>
      <c r="O27" s="210"/>
    </row>
    <row r="28" spans="1:15" ht="21.75" customHeight="1">
      <c r="A28" s="227"/>
      <c r="B28" s="210" t="s">
        <v>549</v>
      </c>
      <c r="G28" s="223"/>
      <c r="H28" s="225"/>
      <c r="I28" s="223"/>
      <c r="J28" s="210" t="s">
        <v>289</v>
      </c>
      <c r="K28" s="422"/>
      <c r="L28" s="233" t="s">
        <v>290</v>
      </c>
      <c r="M28" s="233">
        <f>M26*30%</f>
        <v>9428799</v>
      </c>
      <c r="O28" s="210" t="s">
        <v>291</v>
      </c>
    </row>
    <row r="29" spans="1:13" ht="21.75" customHeight="1">
      <c r="A29" s="227"/>
      <c r="G29" s="223"/>
      <c r="H29" s="225"/>
      <c r="I29" s="223"/>
      <c r="K29" s="422"/>
      <c r="L29" s="233"/>
      <c r="M29" s="233">
        <f>M26*40%</f>
        <v>12571732</v>
      </c>
    </row>
    <row r="30" spans="1:13" ht="21.75" customHeight="1">
      <c r="A30" s="207" t="s">
        <v>1006</v>
      </c>
      <c r="G30" s="223" t="s">
        <v>199</v>
      </c>
      <c r="H30" s="225">
        <v>120000</v>
      </c>
      <c r="I30" s="223" t="s">
        <v>197</v>
      </c>
      <c r="K30" s="422"/>
      <c r="L30" s="233"/>
      <c r="M30" s="233"/>
    </row>
    <row r="31" spans="1:15" ht="21.75" customHeight="1">
      <c r="A31" s="227" t="s">
        <v>67</v>
      </c>
      <c r="B31" s="210" t="s">
        <v>589</v>
      </c>
      <c r="H31" s="210"/>
      <c r="J31" s="207"/>
      <c r="K31" s="355">
        <v>131287</v>
      </c>
      <c r="L31" s="355"/>
      <c r="M31" s="355">
        <v>0</v>
      </c>
      <c r="N31" s="426">
        <f>SUM(K31:M31)</f>
        <v>131287</v>
      </c>
      <c r="O31" s="207"/>
    </row>
    <row r="32" spans="1:15" ht="21.75" customHeight="1">
      <c r="A32" s="227"/>
      <c r="B32" s="210" t="s">
        <v>549</v>
      </c>
      <c r="H32" s="210"/>
      <c r="J32" s="207"/>
      <c r="K32" s="355"/>
      <c r="L32" s="355"/>
      <c r="M32" s="355"/>
      <c r="N32" s="426"/>
      <c r="O32" s="207"/>
    </row>
    <row r="33" spans="1:15" s="287" customFormat="1" ht="21.75" customHeight="1" thickBot="1">
      <c r="A33" s="207" t="s">
        <v>1007</v>
      </c>
      <c r="B33" s="207"/>
      <c r="C33" s="207"/>
      <c r="D33" s="207"/>
      <c r="E33" s="207"/>
      <c r="F33" s="207"/>
      <c r="G33" s="223" t="s">
        <v>199</v>
      </c>
      <c r="H33" s="421">
        <v>350000</v>
      </c>
      <c r="I33" s="223" t="s">
        <v>197</v>
      </c>
      <c r="J33" s="210"/>
      <c r="K33" s="233"/>
      <c r="L33" s="233"/>
      <c r="M33" s="233"/>
      <c r="N33" s="210"/>
      <c r="O33" s="210"/>
    </row>
    <row r="34" spans="1:15" ht="21.75" customHeight="1" thickTop="1">
      <c r="A34" s="227" t="s">
        <v>67</v>
      </c>
      <c r="B34" s="229" t="s">
        <v>307</v>
      </c>
      <c r="C34" s="229"/>
      <c r="D34" s="229"/>
      <c r="E34" s="229"/>
      <c r="F34" s="229"/>
      <c r="G34" s="443"/>
      <c r="H34" s="230"/>
      <c r="I34" s="443"/>
      <c r="K34" s="427">
        <f>SUM(K11:K33)</f>
        <v>1041087</v>
      </c>
      <c r="L34" s="427"/>
      <c r="M34" s="427">
        <f>SUM(M11:M33)</f>
        <v>67434861</v>
      </c>
      <c r="N34" s="428" t="s">
        <v>413</v>
      </c>
      <c r="O34" s="360">
        <f>SUM(K34:N34)</f>
        <v>68475948</v>
      </c>
    </row>
    <row r="35" spans="1:15" ht="21.75" customHeight="1">
      <c r="A35" s="668" t="s">
        <v>480</v>
      </c>
      <c r="B35" s="668"/>
      <c r="C35" s="668"/>
      <c r="D35" s="668"/>
      <c r="E35" s="668"/>
      <c r="F35" s="668"/>
      <c r="G35" s="668"/>
      <c r="H35" s="668"/>
      <c r="I35" s="668"/>
      <c r="K35" s="427"/>
      <c r="L35" s="427"/>
      <c r="M35" s="427"/>
      <c r="N35" s="429"/>
      <c r="O35" s="360"/>
    </row>
    <row r="36" spans="1:15" ht="21.75" customHeight="1">
      <c r="A36" s="207" t="s">
        <v>573</v>
      </c>
      <c r="B36" s="207"/>
      <c r="C36" s="207"/>
      <c r="D36" s="207"/>
      <c r="E36" s="207"/>
      <c r="F36" s="207"/>
      <c r="G36" s="492" t="s">
        <v>196</v>
      </c>
      <c r="H36" s="421">
        <f>H38+H40</f>
        <v>110000</v>
      </c>
      <c r="I36" s="223" t="s">
        <v>197</v>
      </c>
      <c r="K36" s="427"/>
      <c r="L36" s="427">
        <f>'ด้านบริหารงานทั่วไป)'!H4+ด้านบริการชุมชนและสังคม!H4+ด้านการเศรษฐกิจ!H3</f>
        <v>30544830</v>
      </c>
      <c r="M36" s="427"/>
      <c r="N36" s="429"/>
      <c r="O36" s="360"/>
    </row>
    <row r="37" spans="1:15" ht="21.75" customHeight="1" thickBot="1">
      <c r="A37" s="227" t="s">
        <v>67</v>
      </c>
      <c r="B37" s="210" t="s">
        <v>21</v>
      </c>
      <c r="J37" s="417" t="s">
        <v>12</v>
      </c>
      <c r="K37" s="251">
        <f>'คำแถลงงบประมาณรายรับ (ตาราง)'!D19+'คำแถลงงบประมาณรายรับ (ตาราง)'!D22</f>
        <v>19242500</v>
      </c>
      <c r="L37" s="251">
        <f>'ด้านบริหารงานทั่วไป)'!H4+ด้านบริการชุมชนและสังคม!H4+ด้านการเศรษฐกิจ!H3</f>
        <v>30544830</v>
      </c>
      <c r="M37" s="251">
        <f>'ด้านบริหารงานทั่วไป)'!H4+ด้านบริการชุมชนและสังคม!H4+ด้านการเศรษฐกิจ!H3</f>
        <v>30544830</v>
      </c>
      <c r="N37" s="430">
        <f>(K37*1)%</f>
        <v>192425</v>
      </c>
      <c r="O37" s="251"/>
    </row>
    <row r="38" spans="2:13" ht="21.75" customHeight="1" thickTop="1">
      <c r="B38" s="210" t="s">
        <v>22</v>
      </c>
      <c r="G38" s="227" t="s">
        <v>199</v>
      </c>
      <c r="H38" s="231">
        <v>10000</v>
      </c>
      <c r="I38" s="227" t="s">
        <v>197</v>
      </c>
      <c r="J38" s="261" t="s">
        <v>0</v>
      </c>
      <c r="K38" s="431"/>
      <c r="L38" s="431"/>
      <c r="M38" s="431" t="s">
        <v>303</v>
      </c>
    </row>
    <row r="39" spans="1:15" ht="21.75" customHeight="1">
      <c r="A39" s="227" t="s">
        <v>67</v>
      </c>
      <c r="B39" s="210" t="s">
        <v>39</v>
      </c>
      <c r="N39" s="608">
        <v>192500</v>
      </c>
      <c r="O39" s="609" t="s">
        <v>1187</v>
      </c>
    </row>
    <row r="40" spans="1:15" s="207" customFormat="1" ht="21.75" customHeight="1">
      <c r="A40" s="227"/>
      <c r="B40" s="210" t="s">
        <v>1222</v>
      </c>
      <c r="C40" s="210"/>
      <c r="D40" s="210"/>
      <c r="E40" s="210"/>
      <c r="F40" s="210"/>
      <c r="G40" s="227" t="s">
        <v>199</v>
      </c>
      <c r="H40" s="231">
        <v>100000</v>
      </c>
      <c r="I40" s="227" t="s">
        <v>197</v>
      </c>
      <c r="J40" s="210"/>
      <c r="K40" s="360">
        <f>H8-ประมาณการรายรับ!H71</f>
        <v>18972500</v>
      </c>
      <c r="L40" s="210"/>
      <c r="M40" s="210"/>
      <c r="N40" s="210"/>
      <c r="O40" s="210"/>
    </row>
    <row r="41" spans="1:15" s="207" customFormat="1" ht="21.75" customHeight="1">
      <c r="A41" s="227"/>
      <c r="B41" s="210" t="s">
        <v>1223</v>
      </c>
      <c r="C41" s="210"/>
      <c r="D41" s="210"/>
      <c r="E41" s="210"/>
      <c r="F41" s="210"/>
      <c r="G41" s="227"/>
      <c r="H41" s="231"/>
      <c r="I41" s="227"/>
      <c r="J41" s="210"/>
      <c r="K41" s="210"/>
      <c r="L41" s="210"/>
      <c r="M41" s="210"/>
      <c r="N41" s="210"/>
      <c r="O41" s="210"/>
    </row>
    <row r="42" spans="1:13" ht="21.75" customHeight="1">
      <c r="A42" s="227"/>
      <c r="K42" s="432" t="s">
        <v>733</v>
      </c>
      <c r="L42" s="432"/>
      <c r="M42" s="432"/>
    </row>
    <row r="43" spans="1:13" ht="21.75" customHeight="1">
      <c r="A43" s="207" t="s">
        <v>380</v>
      </c>
      <c r="B43" s="207"/>
      <c r="C43" s="207"/>
      <c r="D43" s="207"/>
      <c r="E43" s="207"/>
      <c r="F43" s="207"/>
      <c r="G43" s="223" t="s">
        <v>199</v>
      </c>
      <c r="H43" s="225">
        <f>N39</f>
        <v>192500</v>
      </c>
      <c r="I43" s="223" t="s">
        <v>197</v>
      </c>
      <c r="K43" s="432"/>
      <c r="L43" s="432"/>
      <c r="M43" s="432"/>
    </row>
    <row r="44" spans="1:13" ht="21.75" customHeight="1">
      <c r="A44" s="227" t="s">
        <v>67</v>
      </c>
      <c r="B44" s="210" t="s">
        <v>293</v>
      </c>
      <c r="D44" s="211"/>
      <c r="E44" s="228"/>
      <c r="F44" s="211"/>
      <c r="K44" s="441">
        <f>'คชจ.40%'!K92*5/100</f>
        <v>131332</v>
      </c>
      <c r="L44" s="432"/>
      <c r="M44" s="432"/>
    </row>
    <row r="45" ht="21.75" customHeight="1">
      <c r="H45" s="210"/>
    </row>
    <row r="46" spans="1:11" s="434" customFormat="1" ht="21.75" customHeight="1">
      <c r="A46" s="670" t="s">
        <v>711</v>
      </c>
      <c r="B46" s="670"/>
      <c r="C46" s="670"/>
      <c r="D46" s="670"/>
      <c r="E46" s="433"/>
      <c r="F46" s="433"/>
      <c r="G46" s="436" t="s">
        <v>199</v>
      </c>
      <c r="H46" s="437">
        <v>100000</v>
      </c>
      <c r="I46" s="436" t="s">
        <v>197</v>
      </c>
      <c r="K46" s="494">
        <f>'คชจ.40%'!K75*5/100</f>
        <v>131332</v>
      </c>
    </row>
    <row r="47" spans="1:9" s="434" customFormat="1" ht="21.75" customHeight="1">
      <c r="A47" s="435" t="s">
        <v>67</v>
      </c>
      <c r="B47" s="433" t="s">
        <v>731</v>
      </c>
      <c r="C47" s="433"/>
      <c r="D47" s="433"/>
      <c r="E47" s="433"/>
      <c r="F47" s="433"/>
      <c r="G47" s="435"/>
      <c r="I47" s="435"/>
    </row>
  </sheetData>
  <sheetProtection/>
  <mergeCells count="10">
    <mergeCell ref="A46:D46"/>
    <mergeCell ref="A35:I35"/>
    <mergeCell ref="A1:I1"/>
    <mergeCell ref="A9:I9"/>
    <mergeCell ref="F11:G11"/>
    <mergeCell ref="A2:I2"/>
    <mergeCell ref="A3:I3"/>
    <mergeCell ref="A4:I4"/>
    <mergeCell ref="A5:I5"/>
    <mergeCell ref="A6:I6"/>
  </mergeCells>
  <printOptions/>
  <pageMargins left="1.12" right="0.24" top="0.56" bottom="0.7" header="0.3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8"/>
  </sheetPr>
  <dimension ref="A2:S324"/>
  <sheetViews>
    <sheetView view="pageBreakPreview" zoomScaleSheetLayoutView="100" zoomScalePageLayoutView="0" workbookViewId="0" topLeftCell="A132">
      <selection activeCell="B130" sqref="B130"/>
    </sheetView>
  </sheetViews>
  <sheetFormatPr defaultColWidth="9.140625" defaultRowHeight="19.5" customHeight="1"/>
  <cols>
    <col min="1" max="1" width="8.421875" style="452" customWidth="1"/>
    <col min="2" max="4" width="9.140625" style="452" customWidth="1"/>
    <col min="5" max="5" width="10.57421875" style="452" customWidth="1"/>
    <col min="6" max="6" width="20.421875" style="452" customWidth="1"/>
    <col min="7" max="7" width="10.00390625" style="464" customWidth="1"/>
    <col min="8" max="8" width="11.7109375" style="465" customWidth="1"/>
    <col min="9" max="9" width="5.8515625" style="459" customWidth="1"/>
    <col min="10" max="10" width="7.28125" style="450" customWidth="1"/>
    <col min="11" max="11" width="13.00390625" style="450" bestFit="1" customWidth="1"/>
    <col min="12" max="12" width="7.00390625" style="450" customWidth="1"/>
    <col min="13" max="13" width="11.28125" style="450" bestFit="1" customWidth="1"/>
    <col min="14" max="14" width="15.28125" style="450" customWidth="1"/>
    <col min="15" max="15" width="12.8515625" style="451" customWidth="1"/>
    <col min="16" max="16" width="11.00390625" style="451" bestFit="1" customWidth="1"/>
    <col min="17" max="17" width="10.00390625" style="451" bestFit="1" customWidth="1"/>
    <col min="18" max="16384" width="9.140625" style="452" customWidth="1"/>
  </cols>
  <sheetData>
    <row r="2" spans="1:9" ht="19.5" customHeight="1">
      <c r="A2" s="677" t="s">
        <v>702</v>
      </c>
      <c r="B2" s="677"/>
      <c r="C2" s="677"/>
      <c r="D2" s="677"/>
      <c r="E2" s="677"/>
      <c r="F2" s="677"/>
      <c r="G2" s="677"/>
      <c r="H2" s="677"/>
      <c r="I2" s="677"/>
    </row>
    <row r="3" spans="1:17" ht="28.5" customHeight="1">
      <c r="A3" s="680" t="s">
        <v>734</v>
      </c>
      <c r="B3" s="680"/>
      <c r="C3" s="680"/>
      <c r="D3" s="680"/>
      <c r="E3" s="680"/>
      <c r="F3" s="680"/>
      <c r="G3" s="680"/>
      <c r="H3" s="680"/>
      <c r="I3" s="680"/>
      <c r="K3" s="453" t="s">
        <v>343</v>
      </c>
      <c r="L3" s="453"/>
      <c r="M3" s="453"/>
      <c r="N3" s="453"/>
      <c r="O3" s="454"/>
      <c r="P3" s="454"/>
      <c r="Q3" s="454"/>
    </row>
    <row r="4" spans="1:15" ht="26.25" customHeight="1">
      <c r="A4" s="455"/>
      <c r="B4" s="456"/>
      <c r="C4" s="456"/>
      <c r="D4" s="456"/>
      <c r="E4" s="456"/>
      <c r="F4" s="457"/>
      <c r="G4" s="457" t="s">
        <v>196</v>
      </c>
      <c r="H4" s="226">
        <f>H5+H246</f>
        <v>13016780</v>
      </c>
      <c r="I4" s="498" t="s">
        <v>197</v>
      </c>
      <c r="M4" s="450" t="s">
        <v>17</v>
      </c>
      <c r="O4" s="458" t="e">
        <f>#REF!</f>
        <v>#REF!</v>
      </c>
    </row>
    <row r="5" spans="1:9" ht="27.75" customHeight="1">
      <c r="A5" s="499" t="s">
        <v>1093</v>
      </c>
      <c r="B5" s="499"/>
      <c r="C5" s="499"/>
      <c r="D5" s="499"/>
      <c r="E5" s="499"/>
      <c r="F5" s="500"/>
      <c r="G5" s="501" t="s">
        <v>196</v>
      </c>
      <c r="H5" s="226">
        <f>H6+H164</f>
        <v>12156780</v>
      </c>
      <c r="I5" s="501" t="s">
        <v>197</v>
      </c>
    </row>
    <row r="6" spans="1:14" ht="19.5" customHeight="1">
      <c r="A6" s="502" t="s">
        <v>66</v>
      </c>
      <c r="C6" s="503" t="s">
        <v>106</v>
      </c>
      <c r="F6" s="459"/>
      <c r="G6" s="459" t="s">
        <v>196</v>
      </c>
      <c r="H6" s="460">
        <f>H7+H41+H110</f>
        <v>9549500</v>
      </c>
      <c r="I6" s="459" t="s">
        <v>197</v>
      </c>
      <c r="N6" s="453" t="s">
        <v>9</v>
      </c>
    </row>
    <row r="7" spans="1:12" ht="19.5" customHeight="1">
      <c r="A7" s="504" t="s">
        <v>194</v>
      </c>
      <c r="C7" s="503" t="s">
        <v>107</v>
      </c>
      <c r="F7" s="459"/>
      <c r="G7" s="459" t="s">
        <v>196</v>
      </c>
      <c r="H7" s="460">
        <f>H8+H25</f>
        <v>5988000</v>
      </c>
      <c r="I7" s="459" t="s">
        <v>197</v>
      </c>
      <c r="J7" s="453" t="s">
        <v>36</v>
      </c>
      <c r="K7" s="453"/>
      <c r="L7" s="453" t="s">
        <v>37</v>
      </c>
    </row>
    <row r="8" spans="1:15" ht="19.5" customHeight="1">
      <c r="A8" s="462" t="s">
        <v>1094</v>
      </c>
      <c r="E8" s="452" t="s">
        <v>192</v>
      </c>
      <c r="G8" s="459" t="s">
        <v>196</v>
      </c>
      <c r="H8" s="460">
        <f>H9+H12+H15+H18+H20</f>
        <v>2333000</v>
      </c>
      <c r="I8" s="459" t="s">
        <v>197</v>
      </c>
      <c r="J8" s="453"/>
      <c r="K8" s="453">
        <v>1598640</v>
      </c>
      <c r="L8" s="453"/>
      <c r="M8" s="453">
        <v>0</v>
      </c>
      <c r="N8" s="453"/>
      <c r="O8" s="463">
        <f>SUM(K8:N8)</f>
        <v>1598640</v>
      </c>
    </row>
    <row r="9" spans="1:17" s="461" customFormat="1" ht="19.5" customHeight="1">
      <c r="A9" s="461" t="s">
        <v>1095</v>
      </c>
      <c r="G9" s="505" t="s">
        <v>196</v>
      </c>
      <c r="H9" s="506">
        <f>H10+H11</f>
        <v>514100</v>
      </c>
      <c r="I9" s="459" t="s">
        <v>197</v>
      </c>
      <c r="J9" s="453"/>
      <c r="K9" s="453"/>
      <c r="L9" s="453"/>
      <c r="M9" s="453"/>
      <c r="N9" s="453"/>
      <c r="O9" s="454"/>
      <c r="P9" s="454"/>
      <c r="Q9" s="454"/>
    </row>
    <row r="10" spans="1:17" s="461" customFormat="1" ht="19.5" customHeight="1">
      <c r="A10" s="464" t="s">
        <v>67</v>
      </c>
      <c r="B10" s="452" t="s">
        <v>515</v>
      </c>
      <c r="C10" s="452"/>
      <c r="D10" s="452"/>
      <c r="E10" s="452"/>
      <c r="G10" s="464" t="s">
        <v>199</v>
      </c>
      <c r="H10" s="507">
        <v>244800</v>
      </c>
      <c r="I10" s="464" t="s">
        <v>197</v>
      </c>
      <c r="J10" s="450"/>
      <c r="K10" s="450"/>
      <c r="L10" s="450"/>
      <c r="M10" s="450"/>
      <c r="N10" s="450"/>
      <c r="O10" s="451"/>
      <c r="P10" s="454"/>
      <c r="Q10" s="454"/>
    </row>
    <row r="11" spans="1:15" ht="19.5" customHeight="1">
      <c r="A11" s="464" t="s">
        <v>67</v>
      </c>
      <c r="B11" s="452" t="s">
        <v>516</v>
      </c>
      <c r="G11" s="464" t="s">
        <v>199</v>
      </c>
      <c r="H11" s="465">
        <v>269300</v>
      </c>
      <c r="I11" s="464" t="s">
        <v>197</v>
      </c>
      <c r="J11" s="453"/>
      <c r="K11" s="453"/>
      <c r="L11" s="453"/>
      <c r="M11" s="453"/>
      <c r="N11" s="453"/>
      <c r="O11" s="454"/>
    </row>
    <row r="12" spans="1:17" s="461" customFormat="1" ht="19.5" customHeight="1">
      <c r="A12" s="461" t="s">
        <v>1096</v>
      </c>
      <c r="G12" s="505" t="s">
        <v>196</v>
      </c>
      <c r="H12" s="506">
        <f>H13+H14</f>
        <v>50600</v>
      </c>
      <c r="I12" s="459" t="s">
        <v>197</v>
      </c>
      <c r="J12" s="450"/>
      <c r="K12" s="450"/>
      <c r="L12" s="450"/>
      <c r="M12" s="450"/>
      <c r="N12" s="450" t="e">
        <f>ด้านงบกลาง!H10+'ด้านบริหารงานทั่วไป)'!H4+ด้านบริการชุมชนและสังคม!H4+ด้านการเศรษฐกิจ!#REF!</f>
        <v>#REF!</v>
      </c>
      <c r="O12" s="451"/>
      <c r="P12" s="454"/>
      <c r="Q12" s="454"/>
    </row>
    <row r="13" spans="1:17" s="461" customFormat="1" ht="19.5" customHeight="1">
      <c r="A13" s="464" t="s">
        <v>67</v>
      </c>
      <c r="B13" s="452" t="s">
        <v>517</v>
      </c>
      <c r="C13" s="452"/>
      <c r="D13" s="452"/>
      <c r="E13" s="452"/>
      <c r="G13" s="464" t="s">
        <v>199</v>
      </c>
      <c r="H13" s="507">
        <v>25200</v>
      </c>
      <c r="I13" s="464" t="s">
        <v>197</v>
      </c>
      <c r="J13" s="450"/>
      <c r="K13" s="450"/>
      <c r="L13" s="450"/>
      <c r="M13" s="450"/>
      <c r="N13" s="450"/>
      <c r="O13" s="451"/>
      <c r="P13" s="451"/>
      <c r="Q13" s="451"/>
    </row>
    <row r="14" spans="1:17" s="461" customFormat="1" ht="19.5" customHeight="1">
      <c r="A14" s="464" t="s">
        <v>67</v>
      </c>
      <c r="B14" s="452" t="s">
        <v>518</v>
      </c>
      <c r="C14" s="452"/>
      <c r="D14" s="452"/>
      <c r="E14" s="452"/>
      <c r="F14" s="452"/>
      <c r="G14" s="464" t="s">
        <v>199</v>
      </c>
      <c r="H14" s="465">
        <v>25400</v>
      </c>
      <c r="I14" s="464" t="s">
        <v>197</v>
      </c>
      <c r="J14" s="450"/>
      <c r="K14" s="450"/>
      <c r="L14" s="450"/>
      <c r="M14" s="450"/>
      <c r="N14" s="450"/>
      <c r="O14" s="451"/>
      <c r="P14" s="451"/>
      <c r="Q14" s="451"/>
    </row>
    <row r="15" spans="1:17" s="461" customFormat="1" ht="19.5" customHeight="1">
      <c r="A15" s="461" t="s">
        <v>1097</v>
      </c>
      <c r="G15" s="505" t="s">
        <v>196</v>
      </c>
      <c r="H15" s="506">
        <f>H16+H17</f>
        <v>50600</v>
      </c>
      <c r="I15" s="459" t="s">
        <v>197</v>
      </c>
      <c r="J15" s="450"/>
      <c r="K15" s="450"/>
      <c r="L15" s="450"/>
      <c r="M15" s="450"/>
      <c r="N15" s="450"/>
      <c r="O15" s="451"/>
      <c r="P15" s="451"/>
      <c r="Q15" s="451"/>
    </row>
    <row r="16" spans="1:17" s="461" customFormat="1" ht="19.5" customHeight="1">
      <c r="A16" s="464" t="s">
        <v>67</v>
      </c>
      <c r="B16" s="452" t="s">
        <v>519</v>
      </c>
      <c r="C16" s="452"/>
      <c r="D16" s="452"/>
      <c r="E16" s="452"/>
      <c r="G16" s="464" t="s">
        <v>199</v>
      </c>
      <c r="H16" s="507">
        <v>25200</v>
      </c>
      <c r="I16" s="464" t="s">
        <v>197</v>
      </c>
      <c r="J16" s="450"/>
      <c r="K16" s="450"/>
      <c r="L16" s="450"/>
      <c r="M16" s="450"/>
      <c r="N16" s="450"/>
      <c r="O16" s="451"/>
      <c r="P16" s="451"/>
      <c r="Q16" s="451"/>
    </row>
    <row r="17" spans="1:15" ht="19.5" customHeight="1">
      <c r="A17" s="464" t="s">
        <v>67</v>
      </c>
      <c r="B17" s="466" t="s">
        <v>294</v>
      </c>
      <c r="G17" s="464" t="s">
        <v>199</v>
      </c>
      <c r="H17" s="465">
        <v>25400</v>
      </c>
      <c r="I17" s="464" t="s">
        <v>197</v>
      </c>
      <c r="K17" s="450">
        <v>990000</v>
      </c>
      <c r="M17" s="450">
        <v>484359</v>
      </c>
      <c r="O17" s="467">
        <f>SUM(K17:N17)</f>
        <v>1474359</v>
      </c>
    </row>
    <row r="18" spans="1:17" s="461" customFormat="1" ht="19.5" customHeight="1">
      <c r="A18" s="461" t="s">
        <v>1098</v>
      </c>
      <c r="G18" s="459" t="s">
        <v>199</v>
      </c>
      <c r="H18" s="506">
        <v>86400</v>
      </c>
      <c r="I18" s="459" t="s">
        <v>197</v>
      </c>
      <c r="J18" s="450"/>
      <c r="K18" s="450"/>
      <c r="L18" s="450"/>
      <c r="M18" s="450"/>
      <c r="N18" s="450"/>
      <c r="O18" s="451"/>
      <c r="P18" s="451"/>
      <c r="Q18" s="451"/>
    </row>
    <row r="19" spans="1:10" ht="19.5" customHeight="1">
      <c r="A19" s="464" t="s">
        <v>67</v>
      </c>
      <c r="B19" s="452" t="s">
        <v>520</v>
      </c>
      <c r="J19" s="469"/>
    </row>
    <row r="20" spans="1:17" s="461" customFormat="1" ht="19.5" customHeight="1">
      <c r="A20" s="461" t="s">
        <v>1099</v>
      </c>
      <c r="G20" s="505" t="s">
        <v>196</v>
      </c>
      <c r="H20" s="506">
        <f>H21+H22+H23+H24</f>
        <v>1631300</v>
      </c>
      <c r="I20" s="459" t="s">
        <v>197</v>
      </c>
      <c r="J20" s="469"/>
      <c r="K20" s="450"/>
      <c r="L20" s="450"/>
      <c r="M20" s="450"/>
      <c r="N20" s="450"/>
      <c r="O20" s="451"/>
      <c r="P20" s="451"/>
      <c r="Q20" s="451"/>
    </row>
    <row r="21" spans="1:15" ht="19.5" customHeight="1">
      <c r="A21" s="464" t="s">
        <v>67</v>
      </c>
      <c r="B21" s="452" t="s">
        <v>521</v>
      </c>
      <c r="E21" s="470"/>
      <c r="G21" s="464" t="s">
        <v>199</v>
      </c>
      <c r="H21" s="465">
        <v>134700</v>
      </c>
      <c r="I21" s="464" t="s">
        <v>197</v>
      </c>
      <c r="K21" s="471">
        <f>SUM(K8:K20)</f>
        <v>2588640</v>
      </c>
      <c r="L21" s="471"/>
      <c r="M21" s="471">
        <f>SUM(M8:M20)</f>
        <v>484359</v>
      </c>
      <c r="O21" s="472">
        <f>SUM(K21:N21)</f>
        <v>3072999</v>
      </c>
    </row>
    <row r="22" spans="1:9" ht="19.5" customHeight="1">
      <c r="A22" s="464" t="s">
        <v>67</v>
      </c>
      <c r="B22" s="452" t="s">
        <v>522</v>
      </c>
      <c r="E22" s="470"/>
      <c r="G22" s="464" t="s">
        <v>199</v>
      </c>
      <c r="H22" s="465">
        <v>110200</v>
      </c>
      <c r="I22" s="464" t="s">
        <v>197</v>
      </c>
    </row>
    <row r="23" spans="1:10" ht="19.5" customHeight="1">
      <c r="A23" s="464" t="s">
        <v>67</v>
      </c>
      <c r="B23" s="452" t="s">
        <v>605</v>
      </c>
      <c r="E23" s="470"/>
      <c r="G23" s="464" t="s">
        <v>199</v>
      </c>
      <c r="H23" s="465">
        <v>1300000</v>
      </c>
      <c r="I23" s="464" t="s">
        <v>197</v>
      </c>
      <c r="J23" s="473"/>
    </row>
    <row r="24" spans="1:15" ht="19.5" customHeight="1">
      <c r="A24" s="464" t="s">
        <v>67</v>
      </c>
      <c r="B24" s="452" t="s">
        <v>295</v>
      </c>
      <c r="E24" s="470"/>
      <c r="G24" s="464" t="s">
        <v>199</v>
      </c>
      <c r="H24" s="465">
        <v>86400</v>
      </c>
      <c r="I24" s="464" t="s">
        <v>197</v>
      </c>
      <c r="K24" s="474"/>
      <c r="N24" s="676" t="s">
        <v>940</v>
      </c>
      <c r="O24" s="676"/>
    </row>
    <row r="25" spans="1:17" ht="19.5" customHeight="1">
      <c r="A25" s="462" t="s">
        <v>1100</v>
      </c>
      <c r="F25" s="459"/>
      <c r="G25" s="459" t="s">
        <v>196</v>
      </c>
      <c r="H25" s="460">
        <f>H26+H30+H32+H34</f>
        <v>3655000</v>
      </c>
      <c r="I25" s="459" t="s">
        <v>197</v>
      </c>
      <c r="K25" s="474"/>
      <c r="N25" s="450" t="s">
        <v>309</v>
      </c>
      <c r="O25" s="475">
        <f>H26</f>
        <v>2940000</v>
      </c>
      <c r="P25" s="476" t="s">
        <v>581</v>
      </c>
      <c r="Q25" s="476" t="s">
        <v>582</v>
      </c>
    </row>
    <row r="26" spans="1:17" ht="19.5" customHeight="1">
      <c r="A26" s="461" t="s">
        <v>1101</v>
      </c>
      <c r="G26" s="459" t="s">
        <v>199</v>
      </c>
      <c r="H26" s="460">
        <v>2940000</v>
      </c>
      <c r="I26" s="459" t="s">
        <v>197</v>
      </c>
      <c r="K26" s="474"/>
      <c r="N26" s="450" t="s">
        <v>580</v>
      </c>
      <c r="O26" s="475">
        <f>P26+Q26</f>
        <v>385000</v>
      </c>
      <c r="P26" s="450">
        <f>H32</f>
        <v>365000</v>
      </c>
      <c r="Q26" s="450">
        <f>H34</f>
        <v>20000</v>
      </c>
    </row>
    <row r="27" spans="1:15" ht="19.5" customHeight="1">
      <c r="A27" s="464" t="s">
        <v>67</v>
      </c>
      <c r="B27" s="452" t="s">
        <v>308</v>
      </c>
      <c r="I27" s="464"/>
      <c r="K27" s="474"/>
      <c r="N27" s="450" t="s">
        <v>418</v>
      </c>
      <c r="O27" s="475">
        <f>H30</f>
        <v>330000</v>
      </c>
    </row>
    <row r="28" spans="1:15" ht="19.5" customHeight="1">
      <c r="A28" s="464"/>
      <c r="B28" s="452" t="s">
        <v>523</v>
      </c>
      <c r="I28" s="464"/>
      <c r="K28" s="474"/>
      <c r="O28" s="475">
        <f>SUM(O25:O27)</f>
        <v>3655000</v>
      </c>
    </row>
    <row r="29" spans="1:11" ht="19.5" customHeight="1">
      <c r="A29" s="464"/>
      <c r="B29" s="452" t="s">
        <v>524</v>
      </c>
      <c r="I29" s="464"/>
      <c r="K29" s="474"/>
    </row>
    <row r="30" spans="1:11" ht="19.5" customHeight="1">
      <c r="A30" s="461" t="s">
        <v>1102</v>
      </c>
      <c r="G30" s="459" t="s">
        <v>199</v>
      </c>
      <c r="H30" s="460">
        <v>330000</v>
      </c>
      <c r="I30" s="459" t="s">
        <v>197</v>
      </c>
      <c r="K30" s="474"/>
    </row>
    <row r="31" spans="1:15" ht="19.5" customHeight="1">
      <c r="A31" s="464" t="s">
        <v>67</v>
      </c>
      <c r="B31" s="452" t="s">
        <v>732</v>
      </c>
      <c r="O31" s="467">
        <f>SUM(K31:N31)</f>
        <v>0</v>
      </c>
    </row>
    <row r="32" spans="1:9" ht="19.5" customHeight="1">
      <c r="A32" s="461" t="s">
        <v>1103</v>
      </c>
      <c r="G32" s="459" t="s">
        <v>199</v>
      </c>
      <c r="H32" s="460">
        <v>365000</v>
      </c>
      <c r="I32" s="459" t="s">
        <v>197</v>
      </c>
    </row>
    <row r="33" spans="1:2" ht="19.5" customHeight="1">
      <c r="A33" s="464" t="s">
        <v>67</v>
      </c>
      <c r="B33" s="452" t="s">
        <v>591</v>
      </c>
    </row>
    <row r="34" spans="1:9" ht="19.5" customHeight="1">
      <c r="A34" s="461" t="s">
        <v>200</v>
      </c>
      <c r="B34" s="461"/>
      <c r="C34" s="461"/>
      <c r="D34" s="468">
        <v>220700</v>
      </c>
      <c r="E34" s="461"/>
      <c r="F34" s="459"/>
      <c r="G34" s="459" t="s">
        <v>199</v>
      </c>
      <c r="H34" s="508">
        <v>20000</v>
      </c>
      <c r="I34" s="459" t="s">
        <v>197</v>
      </c>
    </row>
    <row r="35" spans="1:9" ht="19.5" customHeight="1">
      <c r="A35" s="452" t="s">
        <v>650</v>
      </c>
      <c r="F35" s="464"/>
      <c r="H35" s="470"/>
      <c r="I35" s="464"/>
    </row>
    <row r="36" ht="19.5" customHeight="1">
      <c r="A36" s="464"/>
    </row>
    <row r="37" ht="19.5" customHeight="1">
      <c r="A37" s="464"/>
    </row>
    <row r="38" ht="19.5" customHeight="1">
      <c r="A38" s="464"/>
    </row>
    <row r="39" ht="19.5" customHeight="1">
      <c r="A39" s="464"/>
    </row>
    <row r="40" spans="1:9" ht="19.5" customHeight="1">
      <c r="A40" s="677" t="s">
        <v>532</v>
      </c>
      <c r="B40" s="677"/>
      <c r="C40" s="677"/>
      <c r="D40" s="677"/>
      <c r="E40" s="677"/>
      <c r="F40" s="677"/>
      <c r="G40" s="677"/>
      <c r="H40" s="677"/>
      <c r="I40" s="677"/>
    </row>
    <row r="41" spans="1:9" ht="19.5" customHeight="1">
      <c r="A41" s="509" t="s">
        <v>1104</v>
      </c>
      <c r="B41" s="461"/>
      <c r="C41" s="461"/>
      <c r="D41" s="461"/>
      <c r="E41" s="461"/>
      <c r="F41" s="459"/>
      <c r="G41" s="459" t="s">
        <v>196</v>
      </c>
      <c r="H41" s="460">
        <f>H42+H53+H85+H101</f>
        <v>3530000</v>
      </c>
      <c r="I41" s="459" t="s">
        <v>197</v>
      </c>
    </row>
    <row r="42" spans="1:9" ht="19.5" customHeight="1">
      <c r="A42" s="462" t="s">
        <v>1105</v>
      </c>
      <c r="B42" s="461"/>
      <c r="C42" s="461"/>
      <c r="D42" s="461"/>
      <c r="E42" s="461"/>
      <c r="F42" s="459"/>
      <c r="G42" s="459" t="s">
        <v>196</v>
      </c>
      <c r="H42" s="460">
        <f>H43+H49+H51</f>
        <v>492000</v>
      </c>
      <c r="I42" s="459" t="s">
        <v>197</v>
      </c>
    </row>
    <row r="43" spans="1:9" ht="19.5" customHeight="1">
      <c r="A43" s="461" t="s">
        <v>1106</v>
      </c>
      <c r="G43" s="459" t="s">
        <v>196</v>
      </c>
      <c r="H43" s="510">
        <f>H44+H48</f>
        <v>300000</v>
      </c>
      <c r="I43" s="459" t="s">
        <v>197</v>
      </c>
    </row>
    <row r="44" spans="1:9" ht="19.5" customHeight="1">
      <c r="A44" s="464" t="s">
        <v>67</v>
      </c>
      <c r="B44" s="452" t="s">
        <v>32</v>
      </c>
      <c r="D44" s="468"/>
      <c r="E44" s="511"/>
      <c r="F44" s="468"/>
      <c r="G44" s="464" t="s">
        <v>199</v>
      </c>
      <c r="H44" s="507">
        <v>200000</v>
      </c>
      <c r="I44" s="459" t="s">
        <v>197</v>
      </c>
    </row>
    <row r="45" spans="1:9" ht="19.5" customHeight="1">
      <c r="A45" s="464"/>
      <c r="B45" s="466" t="s">
        <v>697</v>
      </c>
      <c r="C45" s="466"/>
      <c r="D45" s="512"/>
      <c r="E45" s="513"/>
      <c r="F45" s="512"/>
      <c r="G45" s="514"/>
      <c r="H45" s="515"/>
      <c r="I45" s="505"/>
    </row>
    <row r="46" spans="1:9" ht="19.5" customHeight="1">
      <c r="A46" s="464"/>
      <c r="B46" s="466" t="s">
        <v>696</v>
      </c>
      <c r="C46" s="466"/>
      <c r="D46" s="512"/>
      <c r="E46" s="513"/>
      <c r="F46" s="512"/>
      <c r="G46" s="514"/>
      <c r="H46" s="515"/>
      <c r="I46" s="505"/>
    </row>
    <row r="47" spans="1:6" ht="19.5" customHeight="1">
      <c r="A47" s="464" t="s">
        <v>67</v>
      </c>
      <c r="B47" s="452" t="s">
        <v>33</v>
      </c>
      <c r="D47" s="468"/>
      <c r="E47" s="511"/>
      <c r="F47" s="468"/>
    </row>
    <row r="48" spans="2:9" ht="19.5" customHeight="1">
      <c r="B48" s="452" t="s">
        <v>882</v>
      </c>
      <c r="D48" s="468"/>
      <c r="E48" s="511"/>
      <c r="F48" s="468"/>
      <c r="G48" s="464" t="s">
        <v>199</v>
      </c>
      <c r="H48" s="465">
        <v>100000</v>
      </c>
      <c r="I48" s="459" t="s">
        <v>197</v>
      </c>
    </row>
    <row r="49" spans="1:15" ht="19.5" customHeight="1">
      <c r="A49" s="461" t="s">
        <v>1107</v>
      </c>
      <c r="G49" s="459" t="s">
        <v>199</v>
      </c>
      <c r="H49" s="460">
        <v>132000</v>
      </c>
      <c r="I49" s="459" t="s">
        <v>197</v>
      </c>
      <c r="K49" s="450">
        <v>60000</v>
      </c>
      <c r="M49" s="450">
        <v>0</v>
      </c>
      <c r="O49" s="467">
        <f>SUM(K49:N49)</f>
        <v>60000</v>
      </c>
    </row>
    <row r="50" spans="1:15" ht="19.5" customHeight="1">
      <c r="A50" s="464" t="s">
        <v>67</v>
      </c>
      <c r="B50" s="452" t="s">
        <v>525</v>
      </c>
      <c r="O50" s="467"/>
    </row>
    <row r="51" spans="1:9" ht="19.5" customHeight="1">
      <c r="A51" s="461" t="s">
        <v>1108</v>
      </c>
      <c r="G51" s="459" t="s">
        <v>199</v>
      </c>
      <c r="H51" s="460">
        <v>60000</v>
      </c>
      <c r="I51" s="459" t="s">
        <v>197</v>
      </c>
    </row>
    <row r="52" spans="1:2" ht="19.5" customHeight="1">
      <c r="A52" s="464" t="s">
        <v>67</v>
      </c>
      <c r="B52" s="452" t="s">
        <v>242</v>
      </c>
    </row>
    <row r="53" spans="1:15" ht="19.5" customHeight="1">
      <c r="A53" s="462" t="s">
        <v>1109</v>
      </c>
      <c r="B53" s="461"/>
      <c r="C53" s="461"/>
      <c r="D53" s="461"/>
      <c r="E53" s="461"/>
      <c r="F53" s="459"/>
      <c r="G53" s="459" t="s">
        <v>196</v>
      </c>
      <c r="H53" s="460">
        <f>H54+H61+H65+H83</f>
        <v>2068000</v>
      </c>
      <c r="I53" s="459" t="s">
        <v>197</v>
      </c>
      <c r="K53" s="450">
        <v>25000</v>
      </c>
      <c r="M53" s="450">
        <v>0</v>
      </c>
      <c r="O53" s="467">
        <f>SUM(K53:N53)</f>
        <v>25000</v>
      </c>
    </row>
    <row r="54" spans="1:9" ht="19.5" customHeight="1">
      <c r="A54" s="461" t="s">
        <v>1110</v>
      </c>
      <c r="B54" s="461"/>
      <c r="C54" s="461"/>
      <c r="D54" s="461"/>
      <c r="E54" s="461"/>
      <c r="F54" s="459"/>
      <c r="G54" s="459" t="s">
        <v>196</v>
      </c>
      <c r="H54" s="460">
        <f>H57+H58+H60</f>
        <v>570000</v>
      </c>
      <c r="I54" s="459" t="s">
        <v>197</v>
      </c>
    </row>
    <row r="55" spans="1:15" ht="19.5" customHeight="1">
      <c r="A55" s="464" t="s">
        <v>67</v>
      </c>
      <c r="B55" s="466" t="s">
        <v>651</v>
      </c>
      <c r="C55" s="466"/>
      <c r="D55" s="466"/>
      <c r="E55" s="466"/>
      <c r="F55" s="466"/>
      <c r="G55" s="514"/>
      <c r="H55" s="507"/>
      <c r="K55" s="450">
        <v>0</v>
      </c>
      <c r="M55" s="450">
        <v>25000</v>
      </c>
      <c r="O55" s="467">
        <f>SUM(K55:N55)</f>
        <v>25000</v>
      </c>
    </row>
    <row r="56" spans="1:8" ht="19.5" customHeight="1">
      <c r="A56" s="464"/>
      <c r="B56" s="452" t="s">
        <v>608</v>
      </c>
      <c r="H56" s="507"/>
    </row>
    <row r="57" spans="1:15" ht="19.5" customHeight="1">
      <c r="A57" s="464"/>
      <c r="B57" s="452" t="s">
        <v>881</v>
      </c>
      <c r="G57" s="464" t="s">
        <v>199</v>
      </c>
      <c r="H57" s="507">
        <v>500000</v>
      </c>
      <c r="I57" s="464" t="s">
        <v>197</v>
      </c>
      <c r="J57" s="453"/>
      <c r="K57" s="453"/>
      <c r="L57" s="453"/>
      <c r="M57" s="453"/>
      <c r="N57" s="453"/>
      <c r="O57" s="454"/>
    </row>
    <row r="58" spans="1:15" ht="19.5" customHeight="1">
      <c r="A58" s="459" t="s">
        <v>323</v>
      </c>
      <c r="B58" s="516" t="s">
        <v>508</v>
      </c>
      <c r="C58" s="461"/>
      <c r="D58" s="461"/>
      <c r="F58" s="461"/>
      <c r="G58" s="464" t="s">
        <v>199</v>
      </c>
      <c r="H58" s="465">
        <v>50000</v>
      </c>
      <c r="I58" s="464" t="s">
        <v>197</v>
      </c>
      <c r="K58" s="450">
        <v>0</v>
      </c>
      <c r="M58" s="450">
        <v>50000</v>
      </c>
      <c r="O58" s="467">
        <f>SUM(K58:N58)</f>
        <v>50000</v>
      </c>
    </row>
    <row r="59" spans="1:14" ht="19.5" customHeight="1">
      <c r="A59" s="464" t="s">
        <v>67</v>
      </c>
      <c r="B59" s="452" t="s">
        <v>310</v>
      </c>
      <c r="H59" s="452"/>
      <c r="L59" s="479"/>
      <c r="N59" s="453"/>
    </row>
    <row r="60" spans="2:14" ht="19.5" customHeight="1">
      <c r="B60" s="452" t="s">
        <v>311</v>
      </c>
      <c r="D60" s="468"/>
      <c r="G60" s="464" t="s">
        <v>199</v>
      </c>
      <c r="H60" s="470">
        <v>20000</v>
      </c>
      <c r="I60" s="459" t="s">
        <v>197</v>
      </c>
      <c r="L60" s="479"/>
      <c r="N60" s="453"/>
    </row>
    <row r="61" spans="1:15" ht="19.5" customHeight="1">
      <c r="A61" s="461" t="s">
        <v>1111</v>
      </c>
      <c r="B61" s="461"/>
      <c r="C61" s="461"/>
      <c r="D61" s="461"/>
      <c r="E61" s="461"/>
      <c r="F61" s="464"/>
      <c r="G61" s="459" t="s">
        <v>196</v>
      </c>
      <c r="H61" s="460">
        <f>H63+H64</f>
        <v>140000</v>
      </c>
      <c r="I61" s="459" t="s">
        <v>197</v>
      </c>
      <c r="O61" s="467"/>
    </row>
    <row r="62" spans="1:15" ht="19.5" customHeight="1">
      <c r="A62" s="461"/>
      <c r="B62" s="452" t="s">
        <v>69</v>
      </c>
      <c r="C62" s="461"/>
      <c r="D62" s="461"/>
      <c r="E62" s="461"/>
      <c r="F62" s="464"/>
      <c r="G62" s="459"/>
      <c r="H62" s="460"/>
      <c r="O62" s="467"/>
    </row>
    <row r="63" spans="1:15" ht="19.5" customHeight="1">
      <c r="A63" s="464" t="s">
        <v>67</v>
      </c>
      <c r="B63" s="452" t="s">
        <v>526</v>
      </c>
      <c r="F63" s="511" t="s">
        <v>192</v>
      </c>
      <c r="G63" s="464" t="s">
        <v>199</v>
      </c>
      <c r="H63" s="465">
        <v>100000</v>
      </c>
      <c r="I63" s="464" t="s">
        <v>197</v>
      </c>
      <c r="K63" s="477">
        <f>SUM(K34:K61)</f>
        <v>85000</v>
      </c>
      <c r="L63" s="477"/>
      <c r="M63" s="477">
        <f>SUM(M34:M61)</f>
        <v>75000</v>
      </c>
      <c r="N63" s="477"/>
      <c r="O63" s="472">
        <f>SUM(K63:N63)</f>
        <v>160000</v>
      </c>
    </row>
    <row r="64" spans="1:19" ht="19.5" customHeight="1">
      <c r="A64" s="464" t="s">
        <v>67</v>
      </c>
      <c r="B64" s="452" t="s">
        <v>527</v>
      </c>
      <c r="D64" s="468"/>
      <c r="F64" s="511"/>
      <c r="G64" s="464" t="s">
        <v>199</v>
      </c>
      <c r="H64" s="465">
        <v>40000</v>
      </c>
      <c r="I64" s="464" t="s">
        <v>197</v>
      </c>
      <c r="J64" s="452"/>
      <c r="K64" s="452"/>
      <c r="L64" s="452"/>
      <c r="M64" s="452"/>
      <c r="N64" s="452"/>
      <c r="O64" s="452"/>
      <c r="P64" s="452"/>
      <c r="Q64" s="465"/>
      <c r="R64" s="451"/>
      <c r="S64" s="451"/>
    </row>
    <row r="65" spans="1:15" ht="19.5" customHeight="1">
      <c r="A65" s="517" t="s">
        <v>1112</v>
      </c>
      <c r="B65" s="518"/>
      <c r="C65" s="518"/>
      <c r="D65" s="518"/>
      <c r="E65" s="518"/>
      <c r="F65" s="518"/>
      <c r="G65" s="459" t="s">
        <v>196</v>
      </c>
      <c r="H65" s="460">
        <f>H67+H69+H70+H71+H72+H73+H74+H75+H77+H79</f>
        <v>1208000</v>
      </c>
      <c r="I65" s="459" t="s">
        <v>197</v>
      </c>
      <c r="K65" s="477"/>
      <c r="L65" s="477"/>
      <c r="M65" s="477"/>
      <c r="N65" s="477"/>
      <c r="O65" s="472"/>
    </row>
    <row r="66" spans="1:15" ht="19.5" customHeight="1">
      <c r="A66" s="464" t="s">
        <v>67</v>
      </c>
      <c r="B66" s="452" t="s">
        <v>366</v>
      </c>
      <c r="H66" s="465" t="s">
        <v>38</v>
      </c>
      <c r="K66" s="477"/>
      <c r="L66" s="477"/>
      <c r="M66" s="477"/>
      <c r="N66" s="477"/>
      <c r="O66" s="472"/>
    </row>
    <row r="67" spans="1:10" ht="19.5" customHeight="1">
      <c r="A67" s="464"/>
      <c r="B67" s="452" t="s">
        <v>528</v>
      </c>
      <c r="F67" s="470"/>
      <c r="G67" s="464" t="s">
        <v>199</v>
      </c>
      <c r="H67" s="465">
        <v>50000</v>
      </c>
      <c r="I67" s="464" t="s">
        <v>197</v>
      </c>
      <c r="J67" s="450" t="s">
        <v>10</v>
      </c>
    </row>
    <row r="68" spans="1:12" ht="19.5" customHeight="1">
      <c r="A68" s="464" t="s">
        <v>67</v>
      </c>
      <c r="B68" s="452" t="s">
        <v>367</v>
      </c>
      <c r="J68" s="450" t="s">
        <v>36</v>
      </c>
      <c r="L68" s="450" t="s">
        <v>37</v>
      </c>
    </row>
    <row r="69" spans="1:9" ht="19.5" customHeight="1">
      <c r="A69" s="464"/>
      <c r="B69" s="452" t="s">
        <v>1008</v>
      </c>
      <c r="G69" s="464" t="s">
        <v>199</v>
      </c>
      <c r="H69" s="633">
        <v>400000</v>
      </c>
      <c r="I69" s="464" t="s">
        <v>197</v>
      </c>
    </row>
    <row r="70" spans="1:17" ht="19.5" customHeight="1">
      <c r="A70" s="464" t="s">
        <v>67</v>
      </c>
      <c r="B70" s="519" t="s">
        <v>1009</v>
      </c>
      <c r="G70" s="464" t="s">
        <v>199</v>
      </c>
      <c r="H70" s="465">
        <v>500000</v>
      </c>
      <c r="I70" s="464" t="s">
        <v>197</v>
      </c>
      <c r="K70" s="450">
        <v>100000</v>
      </c>
      <c r="M70" s="450">
        <v>85000</v>
      </c>
      <c r="O70" s="467">
        <f>SUM(K70:N70)</f>
        <v>185000</v>
      </c>
      <c r="P70" s="454"/>
      <c r="Q70" s="454"/>
    </row>
    <row r="71" spans="1:9" ht="19.5" customHeight="1">
      <c r="A71" s="464" t="s">
        <v>67</v>
      </c>
      <c r="B71" s="466" t="s">
        <v>41</v>
      </c>
      <c r="C71" s="466"/>
      <c r="D71" s="466"/>
      <c r="E71" s="466" t="s">
        <v>1010</v>
      </c>
      <c r="F71" s="470"/>
      <c r="G71" s="464" t="s">
        <v>199</v>
      </c>
      <c r="H71" s="465">
        <v>20000</v>
      </c>
      <c r="I71" s="464" t="s">
        <v>197</v>
      </c>
    </row>
    <row r="72" spans="1:9" ht="19.5" customHeight="1">
      <c r="A72" s="464" t="s">
        <v>67</v>
      </c>
      <c r="B72" s="452" t="s">
        <v>1011</v>
      </c>
      <c r="F72" s="470"/>
      <c r="G72" s="464" t="s">
        <v>199</v>
      </c>
      <c r="H72" s="465">
        <v>20000</v>
      </c>
      <c r="I72" s="464" t="s">
        <v>197</v>
      </c>
    </row>
    <row r="73" spans="1:15" ht="19.5" customHeight="1">
      <c r="A73" s="464" t="s">
        <v>67</v>
      </c>
      <c r="B73" s="452" t="s">
        <v>1113</v>
      </c>
      <c r="D73" s="468"/>
      <c r="E73" s="511"/>
      <c r="F73" s="468"/>
      <c r="G73" s="464" t="s">
        <v>199</v>
      </c>
      <c r="H73" s="465">
        <v>40000</v>
      </c>
      <c r="I73" s="464" t="s">
        <v>197</v>
      </c>
      <c r="O73" s="467"/>
    </row>
    <row r="74" spans="1:15" ht="19.5" customHeight="1">
      <c r="A74" s="464" t="s">
        <v>67</v>
      </c>
      <c r="B74" s="452" t="s">
        <v>1012</v>
      </c>
      <c r="G74" s="464" t="s">
        <v>199</v>
      </c>
      <c r="H74" s="612">
        <v>30000</v>
      </c>
      <c r="I74" s="464" t="s">
        <v>197</v>
      </c>
      <c r="O74" s="467"/>
    </row>
    <row r="75" spans="1:15" ht="19.5" customHeight="1">
      <c r="A75" s="464" t="s">
        <v>67</v>
      </c>
      <c r="B75" s="452" t="s">
        <v>992</v>
      </c>
      <c r="G75" s="464" t="s">
        <v>199</v>
      </c>
      <c r="H75" s="520">
        <v>100000</v>
      </c>
      <c r="I75" s="464" t="s">
        <v>197</v>
      </c>
      <c r="O75" s="467"/>
    </row>
    <row r="76" spans="1:15" ht="19.5" customHeight="1">
      <c r="A76" s="464" t="s">
        <v>67</v>
      </c>
      <c r="B76" s="452" t="s">
        <v>1227</v>
      </c>
      <c r="H76" s="520"/>
      <c r="I76" s="464"/>
      <c r="O76" s="467"/>
    </row>
    <row r="77" spans="1:15" ht="19.5" customHeight="1">
      <c r="A77" s="464"/>
      <c r="B77" s="452" t="s">
        <v>1013</v>
      </c>
      <c r="G77" s="464" t="s">
        <v>199</v>
      </c>
      <c r="H77" s="520">
        <v>40000</v>
      </c>
      <c r="I77" s="464" t="s">
        <v>197</v>
      </c>
      <c r="O77" s="467"/>
    </row>
    <row r="78" spans="1:17" ht="19.5" customHeight="1">
      <c r="A78" s="464" t="s">
        <v>67</v>
      </c>
      <c r="B78" s="452" t="s">
        <v>943</v>
      </c>
      <c r="H78" s="520"/>
      <c r="I78" s="464"/>
      <c r="J78" s="452"/>
      <c r="K78" s="452"/>
      <c r="L78" s="452"/>
      <c r="M78" s="452"/>
      <c r="N78" s="452"/>
      <c r="O78" s="452"/>
      <c r="P78" s="452"/>
      <c r="Q78" s="452"/>
    </row>
    <row r="79" spans="1:17" ht="19.5" customHeight="1">
      <c r="A79" s="464"/>
      <c r="B79" s="452" t="s">
        <v>1014</v>
      </c>
      <c r="G79" s="464" t="s">
        <v>199</v>
      </c>
      <c r="H79" s="520">
        <v>8000</v>
      </c>
      <c r="I79" s="464" t="s">
        <v>197</v>
      </c>
      <c r="J79" s="452"/>
      <c r="K79" s="452"/>
      <c r="L79" s="452"/>
      <c r="M79" s="452"/>
      <c r="N79" s="452"/>
      <c r="O79" s="452"/>
      <c r="P79" s="452"/>
      <c r="Q79" s="452"/>
    </row>
    <row r="80" spans="1:17" ht="19.5" customHeight="1">
      <c r="A80" s="464"/>
      <c r="H80" s="520"/>
      <c r="I80" s="464"/>
      <c r="J80" s="452"/>
      <c r="K80" s="452"/>
      <c r="L80" s="452"/>
      <c r="M80" s="452"/>
      <c r="N80" s="452"/>
      <c r="O80" s="452"/>
      <c r="P80" s="452"/>
      <c r="Q80" s="452"/>
    </row>
    <row r="81" spans="1:17" ht="19.5" customHeight="1">
      <c r="A81" s="464"/>
      <c r="H81" s="520"/>
      <c r="I81" s="464"/>
      <c r="J81" s="452"/>
      <c r="K81" s="452"/>
      <c r="L81" s="452"/>
      <c r="M81" s="452"/>
      <c r="N81" s="452"/>
      <c r="O81" s="452"/>
      <c r="P81" s="452"/>
      <c r="Q81" s="452"/>
    </row>
    <row r="82" spans="1:17" s="461" customFormat="1" ht="19.5" customHeight="1">
      <c r="A82" s="677" t="s">
        <v>533</v>
      </c>
      <c r="B82" s="677"/>
      <c r="C82" s="677"/>
      <c r="D82" s="677"/>
      <c r="E82" s="677"/>
      <c r="F82" s="677"/>
      <c r="G82" s="677"/>
      <c r="H82" s="677"/>
      <c r="I82" s="677"/>
      <c r="J82" s="450"/>
      <c r="K82" s="450"/>
      <c r="L82" s="450"/>
      <c r="M82" s="450"/>
      <c r="N82" s="450"/>
      <c r="O82" s="451"/>
      <c r="P82" s="451"/>
      <c r="Q82" s="451"/>
    </row>
    <row r="83" spans="1:17" s="461" customFormat="1" ht="19.5" customHeight="1">
      <c r="A83" s="461" t="s">
        <v>1114</v>
      </c>
      <c r="D83" s="521"/>
      <c r="E83" s="522"/>
      <c r="F83" s="459"/>
      <c r="G83" s="459" t="s">
        <v>196</v>
      </c>
      <c r="H83" s="460">
        <f>H84</f>
        <v>150000</v>
      </c>
      <c r="I83" s="459" t="s">
        <v>197</v>
      </c>
      <c r="J83" s="450"/>
      <c r="K83" s="450"/>
      <c r="L83" s="450"/>
      <c r="M83" s="450"/>
      <c r="N83" s="450"/>
      <c r="O83" s="451"/>
      <c r="P83" s="451"/>
      <c r="Q83" s="451"/>
    </row>
    <row r="84" spans="1:17" s="461" customFormat="1" ht="19.5" customHeight="1">
      <c r="A84" s="464" t="s">
        <v>67</v>
      </c>
      <c r="B84" s="466" t="s">
        <v>76</v>
      </c>
      <c r="C84" s="466"/>
      <c r="D84" s="512"/>
      <c r="E84" s="513"/>
      <c r="F84" s="512"/>
      <c r="G84" s="464" t="s">
        <v>199</v>
      </c>
      <c r="H84" s="520">
        <v>150000</v>
      </c>
      <c r="I84" s="464" t="s">
        <v>197</v>
      </c>
      <c r="J84" s="450"/>
      <c r="K84" s="450"/>
      <c r="L84" s="450"/>
      <c r="M84" s="450"/>
      <c r="N84" s="450"/>
      <c r="O84" s="451"/>
      <c r="P84" s="451"/>
      <c r="Q84" s="451"/>
    </row>
    <row r="85" spans="1:17" s="461" customFormat="1" ht="19.5" customHeight="1">
      <c r="A85" s="462" t="s">
        <v>1115</v>
      </c>
      <c r="C85" s="452" t="s">
        <v>1015</v>
      </c>
      <c r="F85" s="459"/>
      <c r="G85" s="459" t="s">
        <v>196</v>
      </c>
      <c r="H85" s="460">
        <f>H86+H90+H92+H94+H96+H98</f>
        <v>490000</v>
      </c>
      <c r="I85" s="459" t="s">
        <v>197</v>
      </c>
      <c r="J85" s="450"/>
      <c r="K85" s="450"/>
      <c r="L85" s="450"/>
      <c r="M85" s="450"/>
      <c r="N85" s="450"/>
      <c r="O85" s="451"/>
      <c r="P85" s="451"/>
      <c r="Q85" s="451"/>
    </row>
    <row r="86" spans="1:9" ht="19.5" customHeight="1">
      <c r="A86" s="461" t="s">
        <v>1116</v>
      </c>
      <c r="G86" s="459" t="s">
        <v>199</v>
      </c>
      <c r="H86" s="460">
        <f>H88+H89</f>
        <v>150000</v>
      </c>
      <c r="I86" s="459" t="s">
        <v>197</v>
      </c>
    </row>
    <row r="87" spans="1:17" s="461" customFormat="1" ht="19.5" customHeight="1">
      <c r="A87" s="464" t="s">
        <v>67</v>
      </c>
      <c r="B87" s="466" t="s">
        <v>530</v>
      </c>
      <c r="C87" s="466"/>
      <c r="D87" s="466"/>
      <c r="E87" s="466"/>
      <c r="F87" s="466"/>
      <c r="G87" s="514"/>
      <c r="H87" s="515"/>
      <c r="I87" s="459"/>
      <c r="J87" s="450"/>
      <c r="K87" s="450"/>
      <c r="L87" s="450"/>
      <c r="M87" s="450"/>
      <c r="N87" s="450"/>
      <c r="O87" s="451"/>
      <c r="P87" s="451"/>
      <c r="Q87" s="451"/>
    </row>
    <row r="88" spans="2:9" ht="19.5" customHeight="1">
      <c r="B88" s="466" t="s">
        <v>531</v>
      </c>
      <c r="C88" s="466"/>
      <c r="D88" s="466"/>
      <c r="E88" s="466"/>
      <c r="F88" s="466"/>
      <c r="G88" s="514" t="s">
        <v>199</v>
      </c>
      <c r="H88" s="634">
        <v>60000</v>
      </c>
      <c r="I88" s="464" t="s">
        <v>197</v>
      </c>
    </row>
    <row r="89" spans="1:9" ht="19.5" customHeight="1">
      <c r="A89" s="464" t="s">
        <v>67</v>
      </c>
      <c r="B89" s="466" t="s">
        <v>275</v>
      </c>
      <c r="C89" s="466"/>
      <c r="D89" s="466"/>
      <c r="E89" s="466"/>
      <c r="F89" s="466"/>
      <c r="G89" s="514" t="s">
        <v>199</v>
      </c>
      <c r="H89" s="515">
        <v>90000</v>
      </c>
      <c r="I89" s="464" t="s">
        <v>197</v>
      </c>
    </row>
    <row r="90" spans="1:9" ht="19.5" customHeight="1">
      <c r="A90" s="517" t="s">
        <v>70</v>
      </c>
      <c r="C90" s="452">
        <v>330300</v>
      </c>
      <c r="G90" s="459" t="s">
        <v>199</v>
      </c>
      <c r="H90" s="460">
        <v>80000</v>
      </c>
      <c r="I90" s="459" t="s">
        <v>197</v>
      </c>
    </row>
    <row r="91" spans="1:2" ht="19.5" customHeight="1">
      <c r="A91" s="464" t="s">
        <v>67</v>
      </c>
      <c r="B91" s="452" t="s">
        <v>403</v>
      </c>
    </row>
    <row r="92" spans="1:15" ht="19.5" customHeight="1">
      <c r="A92" s="461" t="s">
        <v>1117</v>
      </c>
      <c r="D92" s="468"/>
      <c r="G92" s="459" t="s">
        <v>199</v>
      </c>
      <c r="H92" s="506">
        <v>20000</v>
      </c>
      <c r="I92" s="459" t="s">
        <v>197</v>
      </c>
      <c r="K92" s="450">
        <v>210000</v>
      </c>
      <c r="M92" s="450">
        <v>0</v>
      </c>
      <c r="O92" s="467">
        <f>SUM(K92:N92)</f>
        <v>210000</v>
      </c>
    </row>
    <row r="93" spans="1:15" ht="19.5" customHeight="1">
      <c r="A93" s="464" t="s">
        <v>67</v>
      </c>
      <c r="B93" s="452" t="s">
        <v>369</v>
      </c>
      <c r="D93" s="468"/>
      <c r="E93" s="511"/>
      <c r="F93" s="468"/>
      <c r="K93" s="474">
        <v>200000</v>
      </c>
      <c r="O93" s="467"/>
    </row>
    <row r="94" spans="1:15" ht="19.5" customHeight="1">
      <c r="A94" s="461" t="s">
        <v>1118</v>
      </c>
      <c r="G94" s="459" t="s">
        <v>199</v>
      </c>
      <c r="H94" s="460">
        <v>150000</v>
      </c>
      <c r="I94" s="459" t="s">
        <v>197</v>
      </c>
      <c r="K94" s="474"/>
      <c r="O94" s="467"/>
    </row>
    <row r="95" spans="1:15" ht="19.5" customHeight="1">
      <c r="A95" s="464" t="s">
        <v>67</v>
      </c>
      <c r="B95" s="452" t="s">
        <v>72</v>
      </c>
      <c r="H95" s="465" t="s">
        <v>38</v>
      </c>
      <c r="K95" s="474"/>
      <c r="O95" s="467"/>
    </row>
    <row r="96" spans="1:15" ht="19.5" customHeight="1">
      <c r="A96" s="461" t="s">
        <v>1119</v>
      </c>
      <c r="G96" s="459" t="s">
        <v>199</v>
      </c>
      <c r="H96" s="506">
        <v>10000</v>
      </c>
      <c r="I96" s="459" t="s">
        <v>197</v>
      </c>
      <c r="K96" s="474"/>
      <c r="O96" s="467"/>
    </row>
    <row r="97" spans="1:15" ht="19.5" customHeight="1">
      <c r="A97" s="464" t="s">
        <v>67</v>
      </c>
      <c r="B97" s="452" t="s">
        <v>75</v>
      </c>
      <c r="D97" s="468"/>
      <c r="E97" s="511"/>
      <c r="F97" s="468"/>
      <c r="K97" s="474"/>
      <c r="O97" s="467"/>
    </row>
    <row r="98" spans="1:15" ht="19.5" customHeight="1">
      <c r="A98" s="461" t="s">
        <v>1120</v>
      </c>
      <c r="D98" s="468"/>
      <c r="E98" s="511"/>
      <c r="F98" s="468"/>
      <c r="G98" s="459" t="s">
        <v>199</v>
      </c>
      <c r="H98" s="460">
        <v>80000</v>
      </c>
      <c r="I98" s="459" t="s">
        <v>197</v>
      </c>
      <c r="K98" s="474"/>
      <c r="O98" s="467"/>
    </row>
    <row r="99" spans="1:15" ht="19.5" customHeight="1">
      <c r="A99" s="503" t="s">
        <v>67</v>
      </c>
      <c r="B99" s="452" t="s">
        <v>370</v>
      </c>
      <c r="D99" s="468"/>
      <c r="E99" s="511"/>
      <c r="F99" s="468"/>
      <c r="K99" s="474"/>
      <c r="O99" s="467"/>
    </row>
    <row r="100" spans="2:15" ht="19.5" customHeight="1">
      <c r="B100" s="452" t="s">
        <v>371</v>
      </c>
      <c r="D100" s="468"/>
      <c r="E100" s="511"/>
      <c r="F100" s="468"/>
      <c r="I100" s="464"/>
      <c r="J100" s="453"/>
      <c r="K100" s="474" t="s">
        <v>38</v>
      </c>
      <c r="L100" s="453"/>
      <c r="M100" s="453"/>
      <c r="N100" s="453"/>
      <c r="O100" s="454"/>
    </row>
    <row r="101" spans="1:11" ht="19.5" customHeight="1">
      <c r="A101" s="462" t="s">
        <v>45</v>
      </c>
      <c r="B101" s="462"/>
      <c r="C101" s="468">
        <v>534000</v>
      </c>
      <c r="D101" s="461"/>
      <c r="E101" s="461"/>
      <c r="F101" s="459"/>
      <c r="G101" s="459" t="s">
        <v>196</v>
      </c>
      <c r="H101" s="460">
        <f>H102+H104+H106+H108</f>
        <v>480000</v>
      </c>
      <c r="I101" s="459" t="s">
        <v>197</v>
      </c>
      <c r="K101" s="465">
        <v>40000</v>
      </c>
    </row>
    <row r="102" spans="1:11" ht="19.5" customHeight="1">
      <c r="A102" s="461" t="s">
        <v>46</v>
      </c>
      <c r="B102" s="452">
        <v>340100</v>
      </c>
      <c r="G102" s="459" t="s">
        <v>199</v>
      </c>
      <c r="H102" s="460">
        <v>330000</v>
      </c>
      <c r="I102" s="459" t="s">
        <v>197</v>
      </c>
      <c r="K102" s="474"/>
    </row>
    <row r="103" spans="1:11" ht="19.5" customHeight="1">
      <c r="A103" s="464" t="s">
        <v>67</v>
      </c>
      <c r="B103" s="452" t="s">
        <v>34</v>
      </c>
      <c r="K103" s="474">
        <v>200000</v>
      </c>
    </row>
    <row r="104" spans="1:11" ht="19.5" customHeight="1">
      <c r="A104" s="461" t="s">
        <v>1121</v>
      </c>
      <c r="G104" s="459" t="s">
        <v>199</v>
      </c>
      <c r="H104" s="460">
        <v>40000</v>
      </c>
      <c r="I104" s="459" t="s">
        <v>197</v>
      </c>
      <c r="K104" s="474">
        <v>10000</v>
      </c>
    </row>
    <row r="105" spans="1:11" ht="19.5" customHeight="1">
      <c r="A105" s="464" t="s">
        <v>67</v>
      </c>
      <c r="B105" s="452" t="s">
        <v>71</v>
      </c>
      <c r="K105" s="474">
        <v>10000</v>
      </c>
    </row>
    <row r="106" spans="1:11" ht="19.5" customHeight="1">
      <c r="A106" s="461" t="s">
        <v>1122</v>
      </c>
      <c r="G106" s="459" t="s">
        <v>199</v>
      </c>
      <c r="H106" s="460">
        <v>10000</v>
      </c>
      <c r="I106" s="459" t="s">
        <v>197</v>
      </c>
      <c r="K106" s="478">
        <v>200000</v>
      </c>
    </row>
    <row r="107" spans="1:17" ht="19.5" customHeight="1">
      <c r="A107" s="464" t="s">
        <v>67</v>
      </c>
      <c r="B107" s="452" t="s">
        <v>278</v>
      </c>
      <c r="J107" s="451"/>
      <c r="N107" s="451"/>
      <c r="P107" s="452"/>
      <c r="Q107" s="452"/>
    </row>
    <row r="108" spans="1:15" ht="19.5" customHeight="1">
      <c r="A108" s="461" t="s">
        <v>1123</v>
      </c>
      <c r="G108" s="459" t="s">
        <v>199</v>
      </c>
      <c r="H108" s="460">
        <v>100000</v>
      </c>
      <c r="I108" s="459" t="s">
        <v>197</v>
      </c>
      <c r="K108" s="471"/>
      <c r="L108" s="471"/>
      <c r="M108" s="471"/>
      <c r="O108" s="467"/>
    </row>
    <row r="109" spans="1:2" ht="19.5" customHeight="1">
      <c r="A109" s="464" t="s">
        <v>67</v>
      </c>
      <c r="B109" s="452" t="s">
        <v>1191</v>
      </c>
    </row>
    <row r="110" spans="1:9" ht="19.5" customHeight="1">
      <c r="A110" s="509" t="s">
        <v>206</v>
      </c>
      <c r="B110" s="452">
        <v>540000</v>
      </c>
      <c r="C110" s="461"/>
      <c r="D110" s="461"/>
      <c r="E110" s="461"/>
      <c r="F110" s="459"/>
      <c r="G110" s="459" t="s">
        <v>196</v>
      </c>
      <c r="H110" s="460">
        <f>H111</f>
        <v>31500</v>
      </c>
      <c r="I110" s="459" t="s">
        <v>197</v>
      </c>
    </row>
    <row r="111" spans="1:9" ht="19.5" customHeight="1">
      <c r="A111" s="462" t="s">
        <v>1124</v>
      </c>
      <c r="C111" s="466" t="s">
        <v>1016</v>
      </c>
      <c r="D111" s="461"/>
      <c r="E111" s="461"/>
      <c r="F111" s="459"/>
      <c r="G111" s="459" t="s">
        <v>196</v>
      </c>
      <c r="H111" s="460">
        <f>H112+H134+H125</f>
        <v>31500</v>
      </c>
      <c r="I111" s="459" t="s">
        <v>197</v>
      </c>
    </row>
    <row r="112" spans="1:17" ht="19.5" customHeight="1">
      <c r="A112" s="288" t="s">
        <v>442</v>
      </c>
      <c r="B112" s="215"/>
      <c r="C112" s="215">
        <v>410100</v>
      </c>
      <c r="D112" s="215"/>
      <c r="E112" s="215"/>
      <c r="F112" s="215"/>
      <c r="G112" s="216" t="s">
        <v>196</v>
      </c>
      <c r="H112" s="523">
        <f>H113</f>
        <v>8000</v>
      </c>
      <c r="I112" s="263" t="s">
        <v>197</v>
      </c>
      <c r="J112" s="452"/>
      <c r="K112" s="452"/>
      <c r="L112" s="452"/>
      <c r="M112" s="452"/>
      <c r="N112" s="452"/>
      <c r="O112" s="452"/>
      <c r="P112" s="452"/>
      <c r="Q112" s="452"/>
    </row>
    <row r="113" spans="1:17" ht="19.5" customHeight="1">
      <c r="A113" s="681" t="s">
        <v>682</v>
      </c>
      <c r="B113" s="681"/>
      <c r="C113" s="681"/>
      <c r="D113" s="681"/>
      <c r="E113" s="681"/>
      <c r="F113" s="681"/>
      <c r="G113" s="216" t="s">
        <v>199</v>
      </c>
      <c r="H113" s="489">
        <v>8000</v>
      </c>
      <c r="I113" s="293" t="s">
        <v>197</v>
      </c>
      <c r="J113" s="452"/>
      <c r="K113" s="452"/>
      <c r="L113" s="452"/>
      <c r="M113" s="452"/>
      <c r="N113" s="452"/>
      <c r="O113" s="452"/>
      <c r="P113" s="452"/>
      <c r="Q113" s="452"/>
    </row>
    <row r="114" spans="1:17" ht="19.5" customHeight="1">
      <c r="A114" s="405" t="s">
        <v>323</v>
      </c>
      <c r="B114" s="215" t="s">
        <v>869</v>
      </c>
      <c r="C114" s="293"/>
      <c r="D114" s="215"/>
      <c r="E114" s="215"/>
      <c r="F114" s="215"/>
      <c r="G114" s="216"/>
      <c r="H114" s="489"/>
      <c r="I114" s="216"/>
      <c r="J114" s="452"/>
      <c r="K114" s="452"/>
      <c r="L114" s="452"/>
      <c r="M114" s="452"/>
      <c r="N114" s="452"/>
      <c r="O114" s="452"/>
      <c r="P114" s="452"/>
      <c r="Q114" s="452"/>
    </row>
    <row r="115" spans="1:17" ht="19.5" customHeight="1">
      <c r="A115" s="293"/>
      <c r="B115" s="215" t="s">
        <v>683</v>
      </c>
      <c r="C115" s="215"/>
      <c r="D115" s="214"/>
      <c r="E115" s="490"/>
      <c r="F115" s="405"/>
      <c r="G115" s="216"/>
      <c r="H115" s="489"/>
      <c r="I115" s="216"/>
      <c r="J115" s="452"/>
      <c r="K115" s="452"/>
      <c r="L115" s="452"/>
      <c r="M115" s="452"/>
      <c r="N115" s="452"/>
      <c r="O115" s="452"/>
      <c r="P115" s="452"/>
      <c r="Q115" s="452"/>
    </row>
    <row r="116" spans="1:17" ht="19.5" customHeight="1">
      <c r="A116" s="293"/>
      <c r="B116" s="215" t="s">
        <v>684</v>
      </c>
      <c r="C116" s="215"/>
      <c r="D116" s="214"/>
      <c r="E116" s="490"/>
      <c r="F116" s="405"/>
      <c r="G116" s="216"/>
      <c r="H116" s="489"/>
      <c r="I116" s="216"/>
      <c r="J116" s="452"/>
      <c r="K116" s="452"/>
      <c r="L116" s="452"/>
      <c r="M116" s="452"/>
      <c r="N116" s="452"/>
      <c r="O116" s="452"/>
      <c r="P116" s="452"/>
      <c r="Q116" s="452"/>
    </row>
    <row r="117" spans="1:17" ht="19.5" customHeight="1">
      <c r="A117" s="293"/>
      <c r="B117" s="215" t="s">
        <v>685</v>
      </c>
      <c r="C117" s="215"/>
      <c r="D117" s="214"/>
      <c r="E117" s="490"/>
      <c r="F117" s="405"/>
      <c r="G117" s="216"/>
      <c r="H117" s="489"/>
      <c r="I117" s="216"/>
      <c r="J117" s="452"/>
      <c r="K117" s="452"/>
      <c r="L117" s="452"/>
      <c r="M117" s="452"/>
      <c r="N117" s="452"/>
      <c r="O117" s="452"/>
      <c r="P117" s="452"/>
      <c r="Q117" s="452"/>
    </row>
    <row r="118" spans="1:17" ht="19.5" customHeight="1">
      <c r="A118" s="293"/>
      <c r="B118" s="215" t="s">
        <v>686</v>
      </c>
      <c r="C118" s="215"/>
      <c r="D118" s="214"/>
      <c r="E118" s="490"/>
      <c r="F118" s="405"/>
      <c r="G118" s="216"/>
      <c r="H118" s="489"/>
      <c r="I118" s="216"/>
      <c r="J118" s="452"/>
      <c r="K118" s="452"/>
      <c r="L118" s="452"/>
      <c r="M118" s="452"/>
      <c r="N118" s="452"/>
      <c r="O118" s="452"/>
      <c r="P118" s="452"/>
      <c r="Q118" s="452"/>
    </row>
    <row r="119" spans="1:17" ht="19.5" customHeight="1">
      <c r="A119" s="293"/>
      <c r="B119" s="215" t="s">
        <v>687</v>
      </c>
      <c r="C119" s="215"/>
      <c r="D119" s="214"/>
      <c r="E119" s="490"/>
      <c r="F119" s="405"/>
      <c r="G119" s="216"/>
      <c r="H119" s="489"/>
      <c r="I119" s="216"/>
      <c r="J119" s="452"/>
      <c r="K119" s="452"/>
      <c r="L119" s="452"/>
      <c r="M119" s="452"/>
      <c r="N119" s="452"/>
      <c r="O119" s="452"/>
      <c r="P119" s="452"/>
      <c r="Q119" s="452"/>
    </row>
    <row r="120" spans="1:17" ht="19.5" customHeight="1">
      <c r="A120" s="293"/>
      <c r="B120" s="215"/>
      <c r="C120" s="215"/>
      <c r="D120" s="214"/>
      <c r="E120" s="490"/>
      <c r="F120" s="405"/>
      <c r="G120" s="216"/>
      <c r="H120" s="489"/>
      <c r="I120" s="216"/>
      <c r="J120" s="452"/>
      <c r="K120" s="452"/>
      <c r="L120" s="452"/>
      <c r="M120" s="452"/>
      <c r="N120" s="452"/>
      <c r="O120" s="452"/>
      <c r="P120" s="452"/>
      <c r="Q120" s="452"/>
    </row>
    <row r="121" spans="1:17" ht="19.5" customHeight="1">
      <c r="A121" s="293"/>
      <c r="B121" s="215"/>
      <c r="C121" s="215"/>
      <c r="D121" s="214"/>
      <c r="E121" s="490"/>
      <c r="F121" s="405"/>
      <c r="G121" s="216"/>
      <c r="H121" s="489"/>
      <c r="I121" s="216"/>
      <c r="J121" s="452"/>
      <c r="K121" s="452"/>
      <c r="L121" s="452"/>
      <c r="M121" s="452"/>
      <c r="N121" s="452"/>
      <c r="O121" s="452"/>
      <c r="P121" s="452"/>
      <c r="Q121" s="452"/>
    </row>
    <row r="122" spans="1:17" ht="19.5" customHeight="1">
      <c r="A122" s="293"/>
      <c r="B122" s="215"/>
      <c r="C122" s="215"/>
      <c r="D122" s="214"/>
      <c r="E122" s="490"/>
      <c r="F122" s="405"/>
      <c r="G122" s="216"/>
      <c r="H122" s="489"/>
      <c r="I122" s="216"/>
      <c r="J122" s="452"/>
      <c r="K122" s="452"/>
      <c r="L122" s="452"/>
      <c r="M122" s="452"/>
      <c r="N122" s="452"/>
      <c r="O122" s="452"/>
      <c r="P122" s="452"/>
      <c r="Q122" s="452"/>
    </row>
    <row r="123" spans="1:17" ht="19.5" customHeight="1">
      <c r="A123" s="293"/>
      <c r="B123" s="215"/>
      <c r="C123" s="215"/>
      <c r="D123" s="214"/>
      <c r="E123" s="490"/>
      <c r="F123" s="405"/>
      <c r="G123" s="216"/>
      <c r="H123" s="489"/>
      <c r="I123" s="216"/>
      <c r="J123" s="452"/>
      <c r="K123" s="452"/>
      <c r="L123" s="452"/>
      <c r="M123" s="452"/>
      <c r="N123" s="452"/>
      <c r="O123" s="452"/>
      <c r="P123" s="452"/>
      <c r="Q123" s="452"/>
    </row>
    <row r="124" spans="1:17" s="461" customFormat="1" ht="19.5" customHeight="1">
      <c r="A124" s="677" t="s">
        <v>656</v>
      </c>
      <c r="B124" s="677"/>
      <c r="C124" s="677"/>
      <c r="D124" s="677"/>
      <c r="E124" s="677"/>
      <c r="F124" s="677"/>
      <c r="G124" s="677"/>
      <c r="H124" s="677"/>
      <c r="I124" s="677"/>
      <c r="J124" s="450"/>
      <c r="K124" s="450"/>
      <c r="L124" s="450"/>
      <c r="M124" s="450"/>
      <c r="N124" s="450"/>
      <c r="O124" s="451"/>
      <c r="P124" s="451"/>
      <c r="Q124" s="451"/>
    </row>
    <row r="125" spans="1:17" ht="19.5" customHeight="1">
      <c r="A125" s="293" t="s">
        <v>967</v>
      </c>
      <c r="B125" s="215"/>
      <c r="C125" s="215"/>
      <c r="D125" s="214"/>
      <c r="E125" s="490"/>
      <c r="F125" s="405"/>
      <c r="G125" s="459" t="s">
        <v>196</v>
      </c>
      <c r="H125" s="460">
        <f>H126+H144</f>
        <v>6500</v>
      </c>
      <c r="I125" s="459" t="s">
        <v>197</v>
      </c>
      <c r="J125" s="452"/>
      <c r="K125" s="452"/>
      <c r="L125" s="452"/>
      <c r="M125" s="452"/>
      <c r="N125" s="452"/>
      <c r="O125" s="452"/>
      <c r="P125" s="452"/>
      <c r="Q125" s="452"/>
    </row>
    <row r="126" spans="1:17" ht="19.5" customHeight="1">
      <c r="A126" s="293" t="s">
        <v>968</v>
      </c>
      <c r="B126" s="215"/>
      <c r="C126" s="215"/>
      <c r="D126" s="214"/>
      <c r="E126" s="490"/>
      <c r="F126" s="405"/>
      <c r="G126" s="459" t="s">
        <v>199</v>
      </c>
      <c r="H126" s="460">
        <v>6500</v>
      </c>
      <c r="I126" s="459" t="s">
        <v>197</v>
      </c>
      <c r="J126" s="452"/>
      <c r="K126" s="452"/>
      <c r="L126" s="452"/>
      <c r="M126" s="452"/>
      <c r="N126" s="452"/>
      <c r="O126" s="452"/>
      <c r="P126" s="452"/>
      <c r="Q126" s="452"/>
    </row>
    <row r="127" spans="1:17" ht="19.5" customHeight="1">
      <c r="A127" s="216" t="s">
        <v>323</v>
      </c>
      <c r="B127" s="215" t="s">
        <v>969</v>
      </c>
      <c r="C127" s="215"/>
      <c r="D127" s="214"/>
      <c r="E127" s="490"/>
      <c r="F127" s="405"/>
      <c r="G127" s="216"/>
      <c r="H127" s="489"/>
      <c r="I127" s="216"/>
      <c r="J127" s="452"/>
      <c r="K127" s="452"/>
      <c r="L127" s="452"/>
      <c r="M127" s="452"/>
      <c r="N127" s="452"/>
      <c r="O127" s="452"/>
      <c r="P127" s="452"/>
      <c r="Q127" s="452"/>
    </row>
    <row r="128" spans="1:17" ht="19.5" customHeight="1">
      <c r="A128" s="293"/>
      <c r="B128" s="215" t="s">
        <v>639</v>
      </c>
      <c r="C128" s="215"/>
      <c r="D128" s="214"/>
      <c r="E128" s="490"/>
      <c r="F128" s="405"/>
      <c r="G128" s="216"/>
      <c r="H128" s="489"/>
      <c r="I128" s="216"/>
      <c r="J128" s="452"/>
      <c r="K128" s="452"/>
      <c r="L128" s="452"/>
      <c r="M128" s="452"/>
      <c r="N128" s="452"/>
      <c r="O128" s="452"/>
      <c r="P128" s="452"/>
      <c r="Q128" s="452"/>
    </row>
    <row r="129" spans="1:17" ht="19.5" customHeight="1">
      <c r="A129" s="293"/>
      <c r="B129" s="215" t="s">
        <v>970</v>
      </c>
      <c r="C129" s="215"/>
      <c r="D129" s="214"/>
      <c r="E129" s="490"/>
      <c r="F129" s="405"/>
      <c r="G129" s="216"/>
      <c r="H129" s="489"/>
      <c r="I129" s="216"/>
      <c r="J129" s="452"/>
      <c r="K129" s="452"/>
      <c r="L129" s="452"/>
      <c r="M129" s="452"/>
      <c r="N129" s="452"/>
      <c r="O129" s="452"/>
      <c r="P129" s="452"/>
      <c r="Q129" s="452"/>
    </row>
    <row r="130" spans="1:17" ht="19.5" customHeight="1">
      <c r="A130" s="293"/>
      <c r="B130" s="215" t="s">
        <v>1254</v>
      </c>
      <c r="C130" s="215"/>
      <c r="D130" s="214"/>
      <c r="E130" s="490"/>
      <c r="F130" s="405"/>
      <c r="G130" s="216"/>
      <c r="H130" s="489"/>
      <c r="I130" s="216"/>
      <c r="J130" s="452"/>
      <c r="K130" s="452"/>
      <c r="L130" s="452"/>
      <c r="M130" s="452"/>
      <c r="N130" s="452"/>
      <c r="O130" s="452"/>
      <c r="P130" s="452"/>
      <c r="Q130" s="452"/>
    </row>
    <row r="131" spans="1:17" ht="19.5" customHeight="1">
      <c r="A131" s="293"/>
      <c r="B131" s="215" t="s">
        <v>971</v>
      </c>
      <c r="C131" s="215"/>
      <c r="D131" s="214"/>
      <c r="E131" s="490"/>
      <c r="F131" s="405"/>
      <c r="G131" s="216"/>
      <c r="H131" s="489"/>
      <c r="I131" s="216"/>
      <c r="J131" s="452"/>
      <c r="K131" s="452"/>
      <c r="L131" s="452"/>
      <c r="M131" s="452"/>
      <c r="N131" s="452"/>
      <c r="O131" s="452"/>
      <c r="P131" s="452"/>
      <c r="Q131" s="452"/>
    </row>
    <row r="132" spans="1:17" ht="19.5" customHeight="1">
      <c r="A132" s="293"/>
      <c r="B132" s="215" t="s">
        <v>972</v>
      </c>
      <c r="C132" s="215"/>
      <c r="D132" s="214"/>
      <c r="E132" s="490"/>
      <c r="F132" s="405"/>
      <c r="G132" s="216"/>
      <c r="H132" s="489"/>
      <c r="I132" s="216"/>
      <c r="J132" s="452"/>
      <c r="K132" s="452"/>
      <c r="L132" s="452"/>
      <c r="M132" s="452"/>
      <c r="N132" s="452"/>
      <c r="O132" s="452"/>
      <c r="P132" s="452"/>
      <c r="Q132" s="452"/>
    </row>
    <row r="133" spans="1:17" ht="19.5" customHeight="1">
      <c r="A133" s="293"/>
      <c r="B133" s="215" t="s">
        <v>973</v>
      </c>
      <c r="C133" s="215"/>
      <c r="D133" s="214"/>
      <c r="E133" s="490"/>
      <c r="F133" s="405"/>
      <c r="G133" s="216"/>
      <c r="H133" s="489"/>
      <c r="I133" s="216"/>
      <c r="J133" s="452"/>
      <c r="K133" s="452"/>
      <c r="L133" s="452"/>
      <c r="M133" s="452"/>
      <c r="N133" s="452"/>
      <c r="O133" s="452"/>
      <c r="P133" s="452"/>
      <c r="Q133" s="452"/>
    </row>
    <row r="134" spans="1:9" s="491" customFormat="1" ht="19.5" customHeight="1">
      <c r="A134" s="524" t="s">
        <v>652</v>
      </c>
      <c r="D134" s="525">
        <v>411600</v>
      </c>
      <c r="E134" s="526"/>
      <c r="F134" s="527"/>
      <c r="G134" s="527" t="s">
        <v>196</v>
      </c>
      <c r="H134" s="528">
        <v>17000</v>
      </c>
      <c r="I134" s="527" t="s">
        <v>197</v>
      </c>
    </row>
    <row r="135" spans="1:9" s="491" customFormat="1" ht="19.5" customHeight="1">
      <c r="A135" s="524" t="s">
        <v>880</v>
      </c>
      <c r="D135" s="525"/>
      <c r="E135" s="526"/>
      <c r="F135" s="527"/>
      <c r="G135" s="527" t="s">
        <v>199</v>
      </c>
      <c r="H135" s="528">
        <v>17000</v>
      </c>
      <c r="I135" s="527" t="s">
        <v>197</v>
      </c>
    </row>
    <row r="136" spans="1:9" s="491" customFormat="1" ht="19.5" customHeight="1">
      <c r="A136" s="527" t="s">
        <v>323</v>
      </c>
      <c r="B136" s="491" t="s">
        <v>877</v>
      </c>
      <c r="D136" s="525"/>
      <c r="E136" s="526"/>
      <c r="F136" s="527"/>
      <c r="G136" s="527"/>
      <c r="H136" s="528"/>
      <c r="I136" s="527"/>
    </row>
    <row r="137" spans="1:9" s="491" customFormat="1" ht="19.5" customHeight="1">
      <c r="A137" s="524"/>
      <c r="B137" s="491" t="s">
        <v>870</v>
      </c>
      <c r="D137" s="525"/>
      <c r="E137" s="526"/>
      <c r="F137" s="527"/>
      <c r="G137" s="527"/>
      <c r="H137" s="528"/>
      <c r="I137" s="527"/>
    </row>
    <row r="138" spans="1:9" s="491" customFormat="1" ht="19.5" customHeight="1">
      <c r="A138" s="524"/>
      <c r="B138" s="491" t="s">
        <v>871</v>
      </c>
      <c r="D138" s="525"/>
      <c r="E138" s="526"/>
      <c r="F138" s="527"/>
      <c r="G138" s="527"/>
      <c r="H138" s="528"/>
      <c r="I138" s="527"/>
    </row>
    <row r="139" spans="1:9" s="491" customFormat="1" ht="19.5" customHeight="1">
      <c r="A139" s="524"/>
      <c r="B139" s="491" t="s">
        <v>639</v>
      </c>
      <c r="D139" s="525"/>
      <c r="E139" s="526"/>
      <c r="F139" s="527"/>
      <c r="G139" s="527"/>
      <c r="H139" s="528"/>
      <c r="I139" s="527"/>
    </row>
    <row r="140" spans="1:9" s="491" customFormat="1" ht="19.5" customHeight="1">
      <c r="A140" s="524"/>
      <c r="B140" s="491" t="s">
        <v>836</v>
      </c>
      <c r="D140" s="525"/>
      <c r="E140" s="526"/>
      <c r="F140" s="527"/>
      <c r="G140" s="527"/>
      <c r="H140" s="528"/>
      <c r="I140" s="527"/>
    </row>
    <row r="141" spans="1:9" s="491" customFormat="1" ht="19.5" customHeight="1">
      <c r="A141" s="524"/>
      <c r="B141" s="491" t="s">
        <v>872</v>
      </c>
      <c r="D141" s="525"/>
      <c r="E141" s="526"/>
      <c r="F141" s="527"/>
      <c r="G141" s="527"/>
      <c r="H141" s="528"/>
      <c r="I141" s="527"/>
    </row>
    <row r="142" spans="1:9" s="491" customFormat="1" ht="19.5" customHeight="1">
      <c r="A142" s="524"/>
      <c r="B142" s="491" t="s">
        <v>878</v>
      </c>
      <c r="D142" s="525"/>
      <c r="E142" s="526"/>
      <c r="F142" s="527"/>
      <c r="G142" s="527"/>
      <c r="H142" s="528"/>
      <c r="I142" s="527"/>
    </row>
    <row r="143" spans="1:9" s="491" customFormat="1" ht="19.5" customHeight="1">
      <c r="A143" s="524"/>
      <c r="B143" s="491" t="s">
        <v>873</v>
      </c>
      <c r="D143" s="525"/>
      <c r="E143" s="526"/>
      <c r="F143" s="527"/>
      <c r="G143" s="527"/>
      <c r="H143" s="528"/>
      <c r="I143" s="527"/>
    </row>
    <row r="144" spans="1:9" s="491" customFormat="1" ht="19.5" customHeight="1">
      <c r="A144" s="524"/>
      <c r="B144" s="491" t="s">
        <v>874</v>
      </c>
      <c r="D144" s="525"/>
      <c r="E144" s="526"/>
      <c r="F144" s="527"/>
      <c r="G144" s="527"/>
      <c r="H144" s="528"/>
      <c r="I144" s="527"/>
    </row>
    <row r="145" spans="1:9" s="491" customFormat="1" ht="19.5" customHeight="1">
      <c r="A145" s="524"/>
      <c r="B145" s="491" t="s">
        <v>838</v>
      </c>
      <c r="D145" s="525"/>
      <c r="E145" s="526"/>
      <c r="F145" s="527"/>
      <c r="G145" s="527"/>
      <c r="H145" s="528"/>
      <c r="I145" s="527"/>
    </row>
    <row r="146" spans="1:9" s="491" customFormat="1" ht="19.5" customHeight="1">
      <c r="A146" s="524"/>
      <c r="B146" s="491" t="s">
        <v>641</v>
      </c>
      <c r="D146" s="525"/>
      <c r="E146" s="526"/>
      <c r="F146" s="527"/>
      <c r="G146" s="527"/>
      <c r="H146" s="528"/>
      <c r="I146" s="527"/>
    </row>
    <row r="147" spans="1:9" s="491" customFormat="1" ht="19.5" customHeight="1">
      <c r="A147" s="524"/>
      <c r="B147" s="491" t="s">
        <v>875</v>
      </c>
      <c r="D147" s="525"/>
      <c r="E147" s="526"/>
      <c r="F147" s="527"/>
      <c r="G147" s="527"/>
      <c r="H147" s="528"/>
      <c r="I147" s="527"/>
    </row>
    <row r="148" spans="1:9" s="491" customFormat="1" ht="19.5" customHeight="1">
      <c r="A148" s="524"/>
      <c r="B148" s="491" t="s">
        <v>875</v>
      </c>
      <c r="D148" s="525"/>
      <c r="E148" s="526"/>
      <c r="F148" s="527"/>
      <c r="G148" s="527"/>
      <c r="H148" s="528"/>
      <c r="I148" s="527"/>
    </row>
    <row r="149" spans="1:9" s="491" customFormat="1" ht="19.5" customHeight="1">
      <c r="A149" s="524"/>
      <c r="B149" s="491" t="s">
        <v>879</v>
      </c>
      <c r="D149" s="525"/>
      <c r="E149" s="526"/>
      <c r="F149" s="527"/>
      <c r="G149" s="527"/>
      <c r="H149" s="528"/>
      <c r="I149" s="527"/>
    </row>
    <row r="150" spans="1:9" s="491" customFormat="1" ht="19.5" customHeight="1">
      <c r="A150" s="524"/>
      <c r="B150" s="491" t="s">
        <v>642</v>
      </c>
      <c r="D150" s="525"/>
      <c r="E150" s="526"/>
      <c r="F150" s="527"/>
      <c r="G150" s="527"/>
      <c r="H150" s="528"/>
      <c r="I150" s="527"/>
    </row>
    <row r="151" spans="1:9" s="491" customFormat="1" ht="19.5" customHeight="1">
      <c r="A151" s="524"/>
      <c r="B151" s="491" t="s">
        <v>643</v>
      </c>
      <c r="D151" s="525"/>
      <c r="E151" s="526"/>
      <c r="F151" s="527"/>
      <c r="G151" s="527"/>
      <c r="H151" s="528"/>
      <c r="I151" s="527"/>
    </row>
    <row r="152" spans="1:9" s="491" customFormat="1" ht="19.5" customHeight="1">
      <c r="A152" s="524"/>
      <c r="B152" s="491" t="s">
        <v>644</v>
      </c>
      <c r="D152" s="525"/>
      <c r="E152" s="526"/>
      <c r="F152" s="527"/>
      <c r="G152" s="527"/>
      <c r="H152" s="528"/>
      <c r="I152" s="527"/>
    </row>
    <row r="153" spans="1:9" s="491" customFormat="1" ht="19.5" customHeight="1">
      <c r="A153" s="524"/>
      <c r="B153" s="491" t="s">
        <v>876</v>
      </c>
      <c r="D153" s="525"/>
      <c r="E153" s="526"/>
      <c r="F153" s="527"/>
      <c r="G153" s="527"/>
      <c r="H153" s="528"/>
      <c r="I153" s="527"/>
    </row>
    <row r="154" spans="1:9" s="491" customFormat="1" ht="19.5" customHeight="1">
      <c r="A154" s="524"/>
      <c r="B154" s="491" t="s">
        <v>645</v>
      </c>
      <c r="D154" s="525"/>
      <c r="E154" s="526"/>
      <c r="F154" s="527"/>
      <c r="G154" s="527"/>
      <c r="H154" s="528"/>
      <c r="I154" s="527"/>
    </row>
    <row r="155" spans="1:9" s="491" customFormat="1" ht="19.5" customHeight="1">
      <c r="A155" s="524"/>
      <c r="B155" s="491" t="s">
        <v>841</v>
      </c>
      <c r="D155" s="525"/>
      <c r="E155" s="526"/>
      <c r="F155" s="527"/>
      <c r="G155" s="527"/>
      <c r="H155" s="528"/>
      <c r="I155" s="527"/>
    </row>
    <row r="156" spans="4:14" ht="19.5" customHeight="1">
      <c r="D156" s="468"/>
      <c r="H156" s="470"/>
      <c r="L156" s="479"/>
      <c r="N156" s="453"/>
    </row>
    <row r="157" spans="4:14" ht="19.5" customHeight="1">
      <c r="D157" s="468"/>
      <c r="H157" s="470"/>
      <c r="L157" s="479"/>
      <c r="N157" s="453"/>
    </row>
    <row r="158" spans="4:14" ht="19.5" customHeight="1">
      <c r="D158" s="468"/>
      <c r="H158" s="470"/>
      <c r="L158" s="479"/>
      <c r="N158" s="453"/>
    </row>
    <row r="159" spans="4:14" ht="19.5" customHeight="1">
      <c r="D159" s="468"/>
      <c r="H159" s="470"/>
      <c r="L159" s="479"/>
      <c r="N159" s="453"/>
    </row>
    <row r="160" spans="4:14" ht="19.5" customHeight="1">
      <c r="D160" s="468"/>
      <c r="H160" s="470"/>
      <c r="L160" s="479"/>
      <c r="N160" s="453"/>
    </row>
    <row r="161" spans="4:14" ht="19.5" customHeight="1">
      <c r="D161" s="468"/>
      <c r="H161" s="470"/>
      <c r="L161" s="479"/>
      <c r="N161" s="453"/>
    </row>
    <row r="162" spans="4:14" ht="19.5" customHeight="1">
      <c r="D162" s="468"/>
      <c r="H162" s="470"/>
      <c r="L162" s="479"/>
      <c r="N162" s="453"/>
    </row>
    <row r="163" spans="1:19" ht="19.5" customHeight="1">
      <c r="A163" s="677" t="s">
        <v>535</v>
      </c>
      <c r="B163" s="677"/>
      <c r="C163" s="677"/>
      <c r="D163" s="677"/>
      <c r="E163" s="677"/>
      <c r="F163" s="677"/>
      <c r="G163" s="677"/>
      <c r="H163" s="677"/>
      <c r="I163" s="677"/>
      <c r="J163" s="452"/>
      <c r="K163" s="452"/>
      <c r="L163" s="452"/>
      <c r="M163" s="452"/>
      <c r="N163" s="452"/>
      <c r="O163" s="452"/>
      <c r="P163" s="452"/>
      <c r="Q163" s="465"/>
      <c r="R163" s="451"/>
      <c r="S163" s="451"/>
    </row>
    <row r="164" spans="1:14" ht="19.5" customHeight="1">
      <c r="A164" s="502" t="s">
        <v>1125</v>
      </c>
      <c r="B164" s="529"/>
      <c r="C164" s="529"/>
      <c r="D164" s="529"/>
      <c r="E164" s="529"/>
      <c r="F164" s="530"/>
      <c r="G164" s="530" t="s">
        <v>196</v>
      </c>
      <c r="H164" s="531">
        <f>H165+H173+H205</f>
        <v>2607280</v>
      </c>
      <c r="I164" s="530" t="s">
        <v>197</v>
      </c>
      <c r="J164" s="451"/>
      <c r="K164" s="451"/>
      <c r="L164" s="451"/>
      <c r="M164" s="451"/>
      <c r="N164" s="451"/>
    </row>
    <row r="165" spans="1:14" ht="19.5" customHeight="1">
      <c r="A165" s="509" t="s">
        <v>1126</v>
      </c>
      <c r="F165" s="459"/>
      <c r="G165" s="459" t="s">
        <v>196</v>
      </c>
      <c r="H165" s="460">
        <f>H166</f>
        <v>1728480</v>
      </c>
      <c r="I165" s="459" t="s">
        <v>197</v>
      </c>
      <c r="J165" s="451"/>
      <c r="K165" s="451"/>
      <c r="L165" s="451"/>
      <c r="M165" s="451"/>
      <c r="N165" s="451"/>
    </row>
    <row r="166" spans="1:15" ht="19.5" customHeight="1">
      <c r="A166" s="462" t="s">
        <v>610</v>
      </c>
      <c r="F166" s="459"/>
      <c r="G166" s="459" t="s">
        <v>196</v>
      </c>
      <c r="H166" s="460">
        <f>H167+H171</f>
        <v>1728480</v>
      </c>
      <c r="I166" s="459" t="s">
        <v>197</v>
      </c>
      <c r="J166" s="451"/>
      <c r="K166" s="451"/>
      <c r="L166" s="451"/>
      <c r="M166" s="451"/>
      <c r="N166" s="676" t="s">
        <v>939</v>
      </c>
      <c r="O166" s="676"/>
    </row>
    <row r="167" spans="1:17" ht="19.5" customHeight="1">
      <c r="A167" s="461" t="s">
        <v>1127</v>
      </c>
      <c r="B167" s="461"/>
      <c r="C167" s="461"/>
      <c r="D167" s="461"/>
      <c r="E167" s="461"/>
      <c r="F167" s="461"/>
      <c r="G167" s="459" t="s">
        <v>199</v>
      </c>
      <c r="H167" s="460">
        <v>1668480</v>
      </c>
      <c r="I167" s="459" t="s">
        <v>197</v>
      </c>
      <c r="J167" s="451"/>
      <c r="K167" s="451"/>
      <c r="L167" s="451"/>
      <c r="M167" s="451"/>
      <c r="N167" s="450" t="s">
        <v>309</v>
      </c>
      <c r="O167" s="475">
        <f>H167</f>
        <v>1668480</v>
      </c>
      <c r="P167" s="476" t="s">
        <v>581</v>
      </c>
      <c r="Q167" s="476" t="s">
        <v>582</v>
      </c>
    </row>
    <row r="168" spans="1:17" ht="19.5" customHeight="1">
      <c r="A168" s="464" t="s">
        <v>67</v>
      </c>
      <c r="B168" s="516" t="s">
        <v>578</v>
      </c>
      <c r="C168" s="480"/>
      <c r="D168" s="480"/>
      <c r="E168" s="480"/>
      <c r="F168" s="480"/>
      <c r="G168" s="488"/>
      <c r="H168" s="480"/>
      <c r="I168" s="488"/>
      <c r="J168" s="451"/>
      <c r="K168" s="451"/>
      <c r="L168" s="451"/>
      <c r="M168" s="451"/>
      <c r="N168" s="450" t="s">
        <v>580</v>
      </c>
      <c r="O168" s="475">
        <v>0</v>
      </c>
      <c r="P168" s="450">
        <v>0</v>
      </c>
      <c r="Q168" s="450">
        <v>0</v>
      </c>
    </row>
    <row r="169" spans="1:15" ht="19.5" customHeight="1">
      <c r="A169" s="464"/>
      <c r="B169" s="516" t="s">
        <v>993</v>
      </c>
      <c r="C169" s="480"/>
      <c r="D169" s="480"/>
      <c r="E169" s="480"/>
      <c r="F169" s="480"/>
      <c r="G169" s="488"/>
      <c r="H169" s="480"/>
      <c r="I169" s="488"/>
      <c r="J169" s="451"/>
      <c r="K169" s="451"/>
      <c r="L169" s="451"/>
      <c r="M169" s="451"/>
      <c r="N169" s="450" t="s">
        <v>418</v>
      </c>
      <c r="O169" s="475">
        <f>H171</f>
        <v>60000</v>
      </c>
    </row>
    <row r="170" spans="1:19" ht="19.5" customHeight="1">
      <c r="A170" s="464"/>
      <c r="B170" s="516" t="s">
        <v>590</v>
      </c>
      <c r="C170" s="480"/>
      <c r="D170" s="480"/>
      <c r="E170" s="480"/>
      <c r="F170" s="480"/>
      <c r="G170" s="488"/>
      <c r="H170" s="480"/>
      <c r="I170" s="488"/>
      <c r="J170" s="451"/>
      <c r="K170" s="451"/>
      <c r="L170" s="451"/>
      <c r="M170" s="451"/>
      <c r="N170" s="451"/>
      <c r="O170" s="475">
        <f>SUM(O167:O169)</f>
        <v>1728480</v>
      </c>
      <c r="R170" s="451"/>
      <c r="S170" s="451"/>
    </row>
    <row r="171" spans="1:14" ht="19.5" customHeight="1">
      <c r="A171" s="461" t="s">
        <v>1128</v>
      </c>
      <c r="B171" s="461"/>
      <c r="C171" s="461"/>
      <c r="D171" s="461"/>
      <c r="E171" s="461"/>
      <c r="F171" s="461"/>
      <c r="G171" s="459" t="s">
        <v>199</v>
      </c>
      <c r="H171" s="460">
        <v>60000</v>
      </c>
      <c r="I171" s="459" t="s">
        <v>197</v>
      </c>
      <c r="J171" s="451"/>
      <c r="K171" s="451"/>
      <c r="L171" s="451"/>
      <c r="M171" s="451"/>
      <c r="N171" s="451"/>
    </row>
    <row r="172" spans="1:14" ht="19.5" customHeight="1">
      <c r="A172" s="464" t="s">
        <v>67</v>
      </c>
      <c r="B172" s="452" t="s">
        <v>381</v>
      </c>
      <c r="J172" s="451"/>
      <c r="K172" s="451"/>
      <c r="L172" s="451"/>
      <c r="M172" s="451"/>
      <c r="N172" s="451"/>
    </row>
    <row r="173" spans="1:14" ht="19.5" customHeight="1">
      <c r="A173" s="509" t="s">
        <v>1129</v>
      </c>
      <c r="B173" s="461"/>
      <c r="C173" s="461"/>
      <c r="D173" s="461"/>
      <c r="E173" s="461"/>
      <c r="F173" s="459"/>
      <c r="G173" s="459" t="s">
        <v>196</v>
      </c>
      <c r="H173" s="460">
        <f>H174+H181+H197</f>
        <v>832000</v>
      </c>
      <c r="I173" s="459" t="s">
        <v>197</v>
      </c>
      <c r="J173" s="451"/>
      <c r="K173" s="451"/>
      <c r="L173" s="451"/>
      <c r="M173" s="451"/>
      <c r="N173" s="451"/>
    </row>
    <row r="174" spans="1:17" ht="19.5" customHeight="1">
      <c r="A174" s="462" t="s">
        <v>1130</v>
      </c>
      <c r="B174" s="461"/>
      <c r="C174" s="461"/>
      <c r="D174" s="461"/>
      <c r="E174" s="461"/>
      <c r="F174" s="459"/>
      <c r="G174" s="459" t="s">
        <v>196</v>
      </c>
      <c r="H174" s="460">
        <f>H175+H177+H179</f>
        <v>82000</v>
      </c>
      <c r="I174" s="459" t="s">
        <v>197</v>
      </c>
      <c r="J174" s="451"/>
      <c r="K174" s="451"/>
      <c r="L174" s="451"/>
      <c r="M174" s="451"/>
      <c r="N174" s="452"/>
      <c r="O174" s="459"/>
      <c r="P174" s="461"/>
      <c r="Q174" s="460"/>
    </row>
    <row r="175" spans="1:19" ht="19.5" customHeight="1">
      <c r="A175" s="461" t="s">
        <v>1131</v>
      </c>
      <c r="B175" s="461"/>
      <c r="C175" s="461"/>
      <c r="G175" s="459" t="s">
        <v>199</v>
      </c>
      <c r="H175" s="460">
        <v>20000</v>
      </c>
      <c r="I175" s="459" t="s">
        <v>197</v>
      </c>
      <c r="J175" s="462"/>
      <c r="K175" s="452"/>
      <c r="L175" s="452"/>
      <c r="M175" s="452"/>
      <c r="N175" s="461"/>
      <c r="O175" s="461"/>
      <c r="P175" s="461"/>
      <c r="Q175" s="460"/>
      <c r="R175" s="451"/>
      <c r="S175" s="451"/>
    </row>
    <row r="176" spans="1:19" ht="19.5" customHeight="1">
      <c r="A176" s="464" t="s">
        <v>67</v>
      </c>
      <c r="B176" s="452" t="s">
        <v>749</v>
      </c>
      <c r="J176" s="461"/>
      <c r="K176" s="461"/>
      <c r="L176" s="461"/>
      <c r="M176" s="461"/>
      <c r="N176" s="452"/>
      <c r="O176" s="452"/>
      <c r="P176" s="452"/>
      <c r="Q176" s="465"/>
      <c r="R176" s="451"/>
      <c r="S176" s="451"/>
    </row>
    <row r="177" spans="1:19" ht="19.5" customHeight="1">
      <c r="A177" s="461" t="s">
        <v>1107</v>
      </c>
      <c r="B177" s="461"/>
      <c r="C177" s="461"/>
      <c r="G177" s="459" t="s">
        <v>199</v>
      </c>
      <c r="H177" s="460">
        <v>42000</v>
      </c>
      <c r="I177" s="459" t="s">
        <v>197</v>
      </c>
      <c r="J177" s="462"/>
      <c r="K177" s="452"/>
      <c r="L177" s="452"/>
      <c r="M177" s="452"/>
      <c r="N177" s="461"/>
      <c r="O177" s="461"/>
      <c r="P177" s="461"/>
      <c r="Q177" s="460"/>
      <c r="R177" s="451"/>
      <c r="S177" s="451"/>
    </row>
    <row r="178" spans="1:19" ht="19.5" customHeight="1">
      <c r="A178" s="464" t="s">
        <v>67</v>
      </c>
      <c r="B178" s="452" t="s">
        <v>2</v>
      </c>
      <c r="J178" s="461"/>
      <c r="K178" s="461"/>
      <c r="L178" s="461"/>
      <c r="M178" s="461"/>
      <c r="N178" s="452"/>
      <c r="O178" s="452"/>
      <c r="P178" s="452"/>
      <c r="Q178" s="465"/>
      <c r="R178" s="451"/>
      <c r="S178" s="451"/>
    </row>
    <row r="179" spans="1:19" ht="19.5" customHeight="1">
      <c r="A179" s="461" t="s">
        <v>1108</v>
      </c>
      <c r="B179" s="461"/>
      <c r="C179" s="461"/>
      <c r="D179" s="461"/>
      <c r="E179" s="461"/>
      <c r="F179" s="461"/>
      <c r="G179" s="459" t="s">
        <v>199</v>
      </c>
      <c r="H179" s="460">
        <v>20000</v>
      </c>
      <c r="I179" s="459" t="s">
        <v>197</v>
      </c>
      <c r="J179" s="464"/>
      <c r="K179" s="452"/>
      <c r="L179" s="452"/>
      <c r="M179" s="452"/>
      <c r="N179" s="461"/>
      <c r="O179" s="461"/>
      <c r="P179" s="461"/>
      <c r="Q179" s="460"/>
      <c r="R179" s="451"/>
      <c r="S179" s="451"/>
    </row>
    <row r="180" spans="1:19" ht="19.5" customHeight="1">
      <c r="A180" s="464" t="s">
        <v>67</v>
      </c>
      <c r="B180" s="452" t="s">
        <v>242</v>
      </c>
      <c r="J180" s="461"/>
      <c r="K180" s="461"/>
      <c r="L180" s="461"/>
      <c r="M180" s="461"/>
      <c r="N180" s="452"/>
      <c r="O180" s="452"/>
      <c r="P180" s="461"/>
      <c r="Q180" s="460"/>
      <c r="R180" s="454"/>
      <c r="S180" s="451"/>
    </row>
    <row r="181" spans="1:19" ht="19.5" customHeight="1">
      <c r="A181" s="462" t="s">
        <v>1132</v>
      </c>
      <c r="B181" s="461"/>
      <c r="C181" s="461"/>
      <c r="D181" s="461"/>
      <c r="E181" s="461"/>
      <c r="F181" s="459"/>
      <c r="G181" s="459" t="s">
        <v>196</v>
      </c>
      <c r="H181" s="460">
        <f>H182+H185+H195</f>
        <v>630000</v>
      </c>
      <c r="I181" s="459" t="s">
        <v>197</v>
      </c>
      <c r="J181" s="452"/>
      <c r="K181" s="452"/>
      <c r="L181" s="452"/>
      <c r="M181" s="452"/>
      <c r="N181" s="452"/>
      <c r="O181" s="452"/>
      <c r="P181" s="452"/>
      <c r="Q181" s="465"/>
      <c r="R181" s="451"/>
      <c r="S181" s="451"/>
    </row>
    <row r="182" spans="1:19" ht="19.5" customHeight="1">
      <c r="A182" s="461" t="s">
        <v>1133</v>
      </c>
      <c r="B182" s="461"/>
      <c r="C182" s="461"/>
      <c r="D182" s="461"/>
      <c r="F182" s="461"/>
      <c r="G182" s="459" t="s">
        <v>196</v>
      </c>
      <c r="H182" s="460">
        <f>H183+H184</f>
        <v>390000</v>
      </c>
      <c r="I182" s="459" t="s">
        <v>197</v>
      </c>
      <c r="J182" s="452"/>
      <c r="K182" s="452"/>
      <c r="L182" s="452"/>
      <c r="M182" s="452"/>
      <c r="N182" s="452"/>
      <c r="O182" s="452"/>
      <c r="P182" s="452"/>
      <c r="Q182" s="465"/>
      <c r="R182" s="451"/>
      <c r="S182" s="451"/>
    </row>
    <row r="183" spans="1:19" ht="19.5" customHeight="1">
      <c r="A183" s="459" t="s">
        <v>323</v>
      </c>
      <c r="B183" s="516" t="s">
        <v>508</v>
      </c>
      <c r="C183" s="461"/>
      <c r="D183" s="461"/>
      <c r="F183" s="461"/>
      <c r="G183" s="464" t="s">
        <v>199</v>
      </c>
      <c r="H183" s="465">
        <v>50000</v>
      </c>
      <c r="I183" s="464" t="s">
        <v>197</v>
      </c>
      <c r="J183" s="452"/>
      <c r="K183" s="452"/>
      <c r="L183" s="452"/>
      <c r="M183" s="452"/>
      <c r="N183" s="452"/>
      <c r="O183" s="452"/>
      <c r="P183" s="452"/>
      <c r="Q183" s="465"/>
      <c r="R183" s="451"/>
      <c r="S183" s="451"/>
    </row>
    <row r="184" spans="1:19" ht="19.5" customHeight="1">
      <c r="A184" s="459" t="s">
        <v>323</v>
      </c>
      <c r="B184" s="516" t="s">
        <v>609</v>
      </c>
      <c r="C184" s="461"/>
      <c r="D184" s="461"/>
      <c r="F184" s="461"/>
      <c r="G184" s="464" t="s">
        <v>199</v>
      </c>
      <c r="H184" s="465">
        <v>340000</v>
      </c>
      <c r="I184" s="464" t="s">
        <v>197</v>
      </c>
      <c r="J184" s="452"/>
      <c r="K184" s="452"/>
      <c r="L184" s="452"/>
      <c r="M184" s="452"/>
      <c r="N184" s="452"/>
      <c r="O184" s="452"/>
      <c r="P184" s="452"/>
      <c r="Q184" s="465"/>
      <c r="R184" s="451"/>
      <c r="S184" s="451"/>
    </row>
    <row r="185" spans="1:19" ht="19.5" customHeight="1">
      <c r="A185" s="517" t="s">
        <v>1134</v>
      </c>
      <c r="B185" s="461"/>
      <c r="C185" s="461"/>
      <c r="D185" s="461"/>
      <c r="E185" s="461"/>
      <c r="F185" s="461"/>
      <c r="G185" s="459" t="s">
        <v>196</v>
      </c>
      <c r="H185" s="460">
        <f>H189+H190+H194</f>
        <v>210000</v>
      </c>
      <c r="I185" s="459" t="s">
        <v>197</v>
      </c>
      <c r="J185" s="452"/>
      <c r="K185" s="452"/>
      <c r="L185" s="452"/>
      <c r="M185" s="452"/>
      <c r="N185" s="452"/>
      <c r="O185" s="452"/>
      <c r="P185" s="452"/>
      <c r="Q185" s="465"/>
      <c r="R185" s="451"/>
      <c r="S185" s="451"/>
    </row>
    <row r="186" spans="1:19" ht="19.5" customHeight="1">
      <c r="A186" s="505" t="s">
        <v>323</v>
      </c>
      <c r="B186" s="516" t="s">
        <v>511</v>
      </c>
      <c r="C186" s="461"/>
      <c r="D186" s="461"/>
      <c r="E186" s="461"/>
      <c r="F186" s="461"/>
      <c r="G186" s="459"/>
      <c r="H186" s="460"/>
      <c r="J186" s="452"/>
      <c r="K186" s="452"/>
      <c r="L186" s="452"/>
      <c r="M186" s="452"/>
      <c r="N186" s="452"/>
      <c r="O186" s="452"/>
      <c r="P186" s="452"/>
      <c r="Q186" s="465"/>
      <c r="R186" s="451"/>
      <c r="S186" s="451"/>
    </row>
    <row r="187" spans="1:19" ht="19.5" customHeight="1">
      <c r="A187" s="505"/>
      <c r="B187" s="516" t="s">
        <v>509</v>
      </c>
      <c r="C187" s="461"/>
      <c r="D187" s="461"/>
      <c r="E187" s="461"/>
      <c r="F187" s="461"/>
      <c r="G187" s="459"/>
      <c r="H187" s="460"/>
      <c r="J187" s="452"/>
      <c r="K187" s="452"/>
      <c r="L187" s="452"/>
      <c r="M187" s="452"/>
      <c r="N187" s="452"/>
      <c r="O187" s="452"/>
      <c r="P187" s="452"/>
      <c r="Q187" s="465"/>
      <c r="R187" s="451"/>
      <c r="S187" s="451"/>
    </row>
    <row r="188" spans="1:19" ht="19.5" customHeight="1">
      <c r="A188" s="505"/>
      <c r="B188" s="516" t="s">
        <v>510</v>
      </c>
      <c r="C188" s="461"/>
      <c r="D188" s="461"/>
      <c r="E188" s="461"/>
      <c r="F188" s="461"/>
      <c r="G188" s="459"/>
      <c r="H188" s="460"/>
      <c r="J188" s="452"/>
      <c r="K188" s="452"/>
      <c r="L188" s="452"/>
      <c r="M188" s="452"/>
      <c r="N188" s="452"/>
      <c r="O188" s="452"/>
      <c r="P188" s="452"/>
      <c r="Q188" s="465"/>
      <c r="R188" s="451"/>
      <c r="S188" s="451"/>
    </row>
    <row r="189" spans="1:19" ht="19.5" customHeight="1">
      <c r="A189" s="505"/>
      <c r="B189" s="516" t="s">
        <v>1017</v>
      </c>
      <c r="C189" s="461"/>
      <c r="D189" s="461"/>
      <c r="E189" s="461"/>
      <c r="F189" s="461"/>
      <c r="G189" s="464" t="s">
        <v>199</v>
      </c>
      <c r="H189" s="613">
        <v>120000</v>
      </c>
      <c r="I189" s="464" t="s">
        <v>197</v>
      </c>
      <c r="J189" s="452"/>
      <c r="K189" s="452"/>
      <c r="L189" s="452"/>
      <c r="M189" s="452"/>
      <c r="N189" s="452"/>
      <c r="O189" s="452"/>
      <c r="P189" s="452"/>
      <c r="Q189" s="465"/>
      <c r="R189" s="451"/>
      <c r="S189" s="451"/>
    </row>
    <row r="190" spans="1:19" ht="19.5" customHeight="1">
      <c r="A190" s="505" t="s">
        <v>323</v>
      </c>
      <c r="B190" s="516" t="s">
        <v>773</v>
      </c>
      <c r="C190" s="461"/>
      <c r="D190" s="461"/>
      <c r="E190" s="461"/>
      <c r="F190" s="461"/>
      <c r="G190" s="464" t="s">
        <v>199</v>
      </c>
      <c r="H190" s="465">
        <v>50000</v>
      </c>
      <c r="I190" s="464" t="s">
        <v>197</v>
      </c>
      <c r="J190" s="452"/>
      <c r="K190" s="452"/>
      <c r="L190" s="452"/>
      <c r="M190" s="452"/>
      <c r="N190" s="452"/>
      <c r="O190" s="452"/>
      <c r="P190" s="461"/>
      <c r="Q190" s="460"/>
      <c r="R190" s="451"/>
      <c r="S190" s="451"/>
    </row>
    <row r="191" spans="1:19" ht="19.5" customHeight="1">
      <c r="A191" s="505"/>
      <c r="B191" s="516" t="s">
        <v>884</v>
      </c>
      <c r="C191" s="461"/>
      <c r="D191" s="461"/>
      <c r="E191" s="461"/>
      <c r="F191" s="461"/>
      <c r="I191" s="464"/>
      <c r="J191" s="452"/>
      <c r="K191" s="452"/>
      <c r="L191" s="452"/>
      <c r="M191" s="452"/>
      <c r="N191" s="452"/>
      <c r="O191" s="452"/>
      <c r="P191" s="461"/>
      <c r="Q191" s="460"/>
      <c r="R191" s="451"/>
      <c r="S191" s="451"/>
    </row>
    <row r="192" spans="1:19" ht="19.5" customHeight="1">
      <c r="A192" s="505" t="s">
        <v>323</v>
      </c>
      <c r="B192" s="516" t="s">
        <v>774</v>
      </c>
      <c r="C192" s="461"/>
      <c r="D192" s="461"/>
      <c r="E192" s="461"/>
      <c r="F192" s="461"/>
      <c r="G192" s="459"/>
      <c r="H192" s="460"/>
      <c r="J192" s="461"/>
      <c r="K192" s="452"/>
      <c r="L192" s="452"/>
      <c r="M192" s="452"/>
      <c r="N192" s="452"/>
      <c r="O192" s="452"/>
      <c r="P192" s="452"/>
      <c r="Q192" s="465"/>
      <c r="R192" s="451"/>
      <c r="S192" s="451"/>
    </row>
    <row r="193" spans="1:19" ht="19.5" customHeight="1">
      <c r="A193" s="505"/>
      <c r="B193" s="516" t="s">
        <v>775</v>
      </c>
      <c r="C193" s="461"/>
      <c r="D193" s="461"/>
      <c r="E193" s="461"/>
      <c r="F193" s="461"/>
      <c r="H193" s="452"/>
      <c r="I193" s="464"/>
      <c r="J193" s="452"/>
      <c r="K193" s="452"/>
      <c r="L193" s="452"/>
      <c r="M193" s="452"/>
      <c r="N193" s="452"/>
      <c r="O193" s="452"/>
      <c r="P193" s="452"/>
      <c r="Q193" s="465"/>
      <c r="R193" s="451"/>
      <c r="S193" s="451"/>
    </row>
    <row r="194" spans="1:19" ht="19.5" customHeight="1">
      <c r="A194" s="505"/>
      <c r="B194" s="516" t="s">
        <v>883</v>
      </c>
      <c r="C194" s="461"/>
      <c r="D194" s="461"/>
      <c r="E194" s="461"/>
      <c r="F194" s="461"/>
      <c r="G194" s="464" t="s">
        <v>199</v>
      </c>
      <c r="H194" s="465">
        <v>40000</v>
      </c>
      <c r="I194" s="464" t="s">
        <v>197</v>
      </c>
      <c r="J194" s="452"/>
      <c r="K194" s="452"/>
      <c r="L194" s="452"/>
      <c r="M194" s="452"/>
      <c r="N194" s="452"/>
      <c r="O194" s="452"/>
      <c r="P194" s="452"/>
      <c r="Q194" s="465"/>
      <c r="R194" s="451"/>
      <c r="S194" s="451"/>
    </row>
    <row r="195" spans="1:19" ht="19.5" customHeight="1">
      <c r="A195" s="461" t="s">
        <v>1135</v>
      </c>
      <c r="B195" s="461"/>
      <c r="C195" s="461"/>
      <c r="D195" s="521"/>
      <c r="E195" s="522"/>
      <c r="F195" s="521" t="s">
        <v>368</v>
      </c>
      <c r="G195" s="459" t="s">
        <v>196</v>
      </c>
      <c r="H195" s="460">
        <v>30000</v>
      </c>
      <c r="I195" s="459" t="s">
        <v>197</v>
      </c>
      <c r="J195" s="452"/>
      <c r="K195" s="452"/>
      <c r="L195" s="452"/>
      <c r="M195" s="452"/>
      <c r="N195" s="452"/>
      <c r="O195" s="452"/>
      <c r="P195" s="452"/>
      <c r="Q195" s="465"/>
      <c r="R195" s="451"/>
      <c r="S195" s="451"/>
    </row>
    <row r="196" spans="1:19" ht="19.5" customHeight="1">
      <c r="A196" s="464" t="s">
        <v>67</v>
      </c>
      <c r="B196" s="452" t="s">
        <v>76</v>
      </c>
      <c r="D196" s="468"/>
      <c r="E196" s="511"/>
      <c r="F196" s="468"/>
      <c r="J196" s="452"/>
      <c r="K196" s="452"/>
      <c r="L196" s="452"/>
      <c r="M196" s="452"/>
      <c r="N196" s="452"/>
      <c r="O196" s="452"/>
      <c r="P196" s="452"/>
      <c r="Q196" s="465"/>
      <c r="R196" s="451"/>
      <c r="S196" s="451"/>
    </row>
    <row r="197" spans="1:19" ht="19.5" customHeight="1">
      <c r="A197" s="462" t="s">
        <v>204</v>
      </c>
      <c r="B197" s="452">
        <v>533000</v>
      </c>
      <c r="C197" s="452" t="s">
        <v>691</v>
      </c>
      <c r="D197" s="461"/>
      <c r="E197" s="461"/>
      <c r="F197" s="459"/>
      <c r="G197" s="459" t="s">
        <v>196</v>
      </c>
      <c r="H197" s="460">
        <f>H198+H200+H202</f>
        <v>120000</v>
      </c>
      <c r="I197" s="459" t="s">
        <v>197</v>
      </c>
      <c r="J197" s="452"/>
      <c r="K197" s="452"/>
      <c r="L197" s="452"/>
      <c r="M197" s="452"/>
      <c r="N197" s="452"/>
      <c r="O197" s="452"/>
      <c r="P197" s="452"/>
      <c r="Q197" s="465"/>
      <c r="R197" s="451"/>
      <c r="S197" s="451"/>
    </row>
    <row r="198" spans="1:19" ht="19.5" customHeight="1">
      <c r="A198" s="461" t="s">
        <v>1136</v>
      </c>
      <c r="B198" s="461"/>
      <c r="G198" s="459" t="s">
        <v>199</v>
      </c>
      <c r="H198" s="460">
        <v>50000</v>
      </c>
      <c r="I198" s="459" t="s">
        <v>197</v>
      </c>
      <c r="J198" s="452"/>
      <c r="K198" s="452"/>
      <c r="L198" s="452"/>
      <c r="M198" s="452"/>
      <c r="N198" s="452"/>
      <c r="O198" s="452"/>
      <c r="P198" s="452"/>
      <c r="Q198" s="465"/>
      <c r="R198" s="451"/>
      <c r="S198" s="451"/>
    </row>
    <row r="199" spans="1:19" ht="19.5" customHeight="1">
      <c r="A199" s="464" t="s">
        <v>67</v>
      </c>
      <c r="B199" s="516" t="s">
        <v>512</v>
      </c>
      <c r="J199" s="452"/>
      <c r="K199" s="452"/>
      <c r="L199" s="452"/>
      <c r="M199" s="452"/>
      <c r="N199" s="452"/>
      <c r="O199" s="452"/>
      <c r="P199" s="452"/>
      <c r="Q199" s="465"/>
      <c r="R199" s="451"/>
      <c r="S199" s="451"/>
    </row>
    <row r="200" spans="1:19" ht="19.5" customHeight="1">
      <c r="A200" s="461" t="s">
        <v>1137</v>
      </c>
      <c r="B200" s="461"/>
      <c r="C200" s="461"/>
      <c r="G200" s="459" t="s">
        <v>199</v>
      </c>
      <c r="H200" s="460">
        <v>20000</v>
      </c>
      <c r="I200" s="459" t="s">
        <v>197</v>
      </c>
      <c r="J200" s="452"/>
      <c r="K200" s="452"/>
      <c r="L200" s="452"/>
      <c r="M200" s="452"/>
      <c r="N200" s="452"/>
      <c r="O200" s="452"/>
      <c r="P200" s="452"/>
      <c r="Q200" s="465"/>
      <c r="R200" s="451"/>
      <c r="S200" s="451"/>
    </row>
    <row r="201" spans="1:19" ht="19.5" customHeight="1">
      <c r="A201" s="464" t="s">
        <v>67</v>
      </c>
      <c r="B201" s="516" t="s">
        <v>514</v>
      </c>
      <c r="J201" s="452"/>
      <c r="K201" s="452"/>
      <c r="L201" s="452"/>
      <c r="M201" s="452"/>
      <c r="N201" s="452"/>
      <c r="O201" s="452"/>
      <c r="P201" s="452"/>
      <c r="Q201" s="465"/>
      <c r="R201" s="451"/>
      <c r="S201" s="451"/>
    </row>
    <row r="202" spans="1:19" ht="19.5" customHeight="1">
      <c r="A202" s="461" t="s">
        <v>1138</v>
      </c>
      <c r="G202" s="459" t="s">
        <v>199</v>
      </c>
      <c r="H202" s="460">
        <v>50000</v>
      </c>
      <c r="I202" s="459" t="s">
        <v>197</v>
      </c>
      <c r="J202" s="452"/>
      <c r="K202" s="452"/>
      <c r="L202" s="452"/>
      <c r="M202" s="452"/>
      <c r="N202" s="452"/>
      <c r="O202" s="452"/>
      <c r="P202" s="452"/>
      <c r="Q202" s="465"/>
      <c r="R202" s="451"/>
      <c r="S202" s="451"/>
    </row>
    <row r="203" spans="1:19" ht="19.5" customHeight="1">
      <c r="A203" s="464" t="s">
        <v>67</v>
      </c>
      <c r="B203" s="516" t="s">
        <v>513</v>
      </c>
      <c r="C203" s="461"/>
      <c r="D203" s="461"/>
      <c r="E203" s="459"/>
      <c r="F203" s="459"/>
      <c r="G203" s="459"/>
      <c r="H203" s="460"/>
      <c r="J203" s="452"/>
      <c r="K203" s="452"/>
      <c r="L203" s="452"/>
      <c r="M203" s="452"/>
      <c r="N203" s="452"/>
      <c r="O203" s="452"/>
      <c r="P203" s="452"/>
      <c r="Q203" s="465"/>
      <c r="R203" s="451"/>
      <c r="S203" s="451"/>
    </row>
    <row r="204" spans="1:19" ht="19.5" customHeight="1">
      <c r="A204" s="677" t="s">
        <v>536</v>
      </c>
      <c r="B204" s="677"/>
      <c r="C204" s="677"/>
      <c r="D204" s="677"/>
      <c r="E204" s="677"/>
      <c r="F204" s="677"/>
      <c r="G204" s="677"/>
      <c r="H204" s="677"/>
      <c r="I204" s="677"/>
      <c r="J204" s="452"/>
      <c r="K204" s="452"/>
      <c r="L204" s="452"/>
      <c r="M204" s="452"/>
      <c r="N204" s="452"/>
      <c r="O204" s="452"/>
      <c r="P204" s="452"/>
      <c r="Q204" s="465"/>
      <c r="R204" s="451"/>
      <c r="S204" s="451"/>
    </row>
    <row r="205" spans="1:19" ht="19.5" customHeight="1">
      <c r="A205" s="509" t="s">
        <v>206</v>
      </c>
      <c r="B205" s="468">
        <v>540000</v>
      </c>
      <c r="F205" s="459"/>
      <c r="G205" s="459" t="s">
        <v>196</v>
      </c>
      <c r="H205" s="508">
        <f>H206</f>
        <v>46800</v>
      </c>
      <c r="I205" s="459" t="s">
        <v>197</v>
      </c>
      <c r="J205" s="461"/>
      <c r="K205" s="461"/>
      <c r="L205" s="461"/>
      <c r="M205" s="452"/>
      <c r="N205" s="452"/>
      <c r="O205" s="452"/>
      <c r="P205" s="461"/>
      <c r="Q205" s="460"/>
      <c r="R205" s="451"/>
      <c r="S205" s="451"/>
    </row>
    <row r="206" spans="1:19" ht="19.5" customHeight="1">
      <c r="A206" s="462" t="s">
        <v>1139</v>
      </c>
      <c r="C206" s="532"/>
      <c r="D206" s="461"/>
      <c r="E206" s="461"/>
      <c r="G206" s="459" t="s">
        <v>196</v>
      </c>
      <c r="H206" s="460">
        <f>H207+H231</f>
        <v>46800</v>
      </c>
      <c r="I206" s="459" t="s">
        <v>197</v>
      </c>
      <c r="J206" s="461"/>
      <c r="K206" s="452"/>
      <c r="L206" s="452"/>
      <c r="M206" s="452"/>
      <c r="N206" s="452"/>
      <c r="O206" s="452"/>
      <c r="P206" s="461"/>
      <c r="Q206" s="460"/>
      <c r="R206" s="451"/>
      <c r="S206" s="451"/>
    </row>
    <row r="207" spans="1:19" ht="19.5" customHeight="1">
      <c r="A207" s="533" t="s">
        <v>647</v>
      </c>
      <c r="B207" s="480"/>
      <c r="C207" s="517">
        <v>411600</v>
      </c>
      <c r="D207" s="461"/>
      <c r="E207" s="461"/>
      <c r="G207" s="459" t="s">
        <v>853</v>
      </c>
      <c r="H207" s="460">
        <f>H209+H226</f>
        <v>22800</v>
      </c>
      <c r="I207" s="459" t="s">
        <v>197</v>
      </c>
      <c r="J207" s="466"/>
      <c r="K207" s="452"/>
      <c r="L207" s="452"/>
      <c r="M207" s="452"/>
      <c r="N207" s="452"/>
      <c r="O207" s="452"/>
      <c r="P207" s="461"/>
      <c r="Q207" s="460"/>
      <c r="R207" s="451"/>
      <c r="S207" s="451"/>
    </row>
    <row r="208" spans="1:19" ht="19.5" customHeight="1">
      <c r="A208" s="521" t="s">
        <v>638</v>
      </c>
      <c r="B208" s="534"/>
      <c r="C208" s="534"/>
      <c r="D208" s="534"/>
      <c r="E208" s="534"/>
      <c r="F208" s="530"/>
      <c r="G208" s="530"/>
      <c r="H208" s="531"/>
      <c r="I208" s="530"/>
      <c r="J208" s="461"/>
      <c r="K208" s="461"/>
      <c r="L208" s="452"/>
      <c r="M208" s="452"/>
      <c r="N208" s="452"/>
      <c r="O208" s="452"/>
      <c r="P208" s="452"/>
      <c r="Q208" s="465"/>
      <c r="R208" s="451"/>
      <c r="S208" s="451"/>
    </row>
    <row r="209" spans="1:19" ht="19.5" customHeight="1">
      <c r="A209" s="459" t="s">
        <v>323</v>
      </c>
      <c r="B209" s="461" t="s">
        <v>654</v>
      </c>
      <c r="C209" s="480"/>
      <c r="D209" s="480"/>
      <c r="E209" s="480"/>
      <c r="F209" s="459"/>
      <c r="G209" s="459" t="s">
        <v>199</v>
      </c>
      <c r="H209" s="460">
        <v>17000</v>
      </c>
      <c r="I209" s="459" t="s">
        <v>197</v>
      </c>
      <c r="J209" s="461"/>
      <c r="K209" s="461"/>
      <c r="L209" s="461"/>
      <c r="M209" s="452"/>
      <c r="N209" s="452"/>
      <c r="O209" s="452"/>
      <c r="P209" s="461"/>
      <c r="Q209" s="460"/>
      <c r="R209" s="451"/>
      <c r="S209" s="451"/>
    </row>
    <row r="210" spans="1:19" ht="19.5" customHeight="1">
      <c r="A210" s="462"/>
      <c r="B210" s="461" t="s">
        <v>655</v>
      </c>
      <c r="C210" s="480"/>
      <c r="D210" s="480"/>
      <c r="E210" s="480"/>
      <c r="F210" s="459" t="s">
        <v>192</v>
      </c>
      <c r="G210" s="459"/>
      <c r="H210" s="460"/>
      <c r="I210" s="488"/>
      <c r="J210" s="461"/>
      <c r="K210" s="452"/>
      <c r="L210" s="452"/>
      <c r="M210" s="452"/>
      <c r="N210" s="452"/>
      <c r="O210" s="452"/>
      <c r="P210" s="461"/>
      <c r="Q210" s="460"/>
      <c r="R210" s="451"/>
      <c r="S210" s="451"/>
    </row>
    <row r="211" spans="1:19" ht="19.5" customHeight="1">
      <c r="A211" s="461"/>
      <c r="B211" s="452" t="s">
        <v>836</v>
      </c>
      <c r="C211" s="461"/>
      <c r="D211" s="461"/>
      <c r="E211" s="461"/>
      <c r="F211" s="461"/>
      <c r="G211" s="459"/>
      <c r="H211" s="460"/>
      <c r="I211" s="488"/>
      <c r="J211" s="468"/>
      <c r="K211" s="452"/>
      <c r="L211" s="452"/>
      <c r="M211" s="452"/>
      <c r="N211" s="452"/>
      <c r="O211" s="452"/>
      <c r="P211" s="461"/>
      <c r="Q211" s="460"/>
      <c r="R211" s="451"/>
      <c r="S211" s="451"/>
    </row>
    <row r="212" spans="1:19" ht="19.5" customHeight="1">
      <c r="A212" s="464"/>
      <c r="B212" s="452" t="s">
        <v>837</v>
      </c>
      <c r="C212" s="480"/>
      <c r="D212" s="480"/>
      <c r="E212" s="480"/>
      <c r="F212" s="480"/>
      <c r="G212" s="488"/>
      <c r="H212" s="480"/>
      <c r="I212" s="488"/>
      <c r="J212" s="468"/>
      <c r="K212" s="452"/>
      <c r="L212" s="452"/>
      <c r="M212" s="452"/>
      <c r="N212" s="452"/>
      <c r="O212" s="452"/>
      <c r="P212" s="461"/>
      <c r="Q212" s="460"/>
      <c r="R212" s="451"/>
      <c r="S212" s="451"/>
    </row>
    <row r="213" spans="1:19" ht="19.5" customHeight="1">
      <c r="A213" s="509"/>
      <c r="B213" s="452" t="s">
        <v>854</v>
      </c>
      <c r="C213" s="480"/>
      <c r="D213" s="480"/>
      <c r="E213" s="480"/>
      <c r="F213" s="459"/>
      <c r="G213" s="459"/>
      <c r="H213" s="460"/>
      <c r="I213" s="488"/>
      <c r="J213" s="468"/>
      <c r="K213" s="452"/>
      <c r="L213" s="452"/>
      <c r="M213" s="452"/>
      <c r="N213" s="452"/>
      <c r="O213" s="452"/>
      <c r="P213" s="461"/>
      <c r="Q213" s="460"/>
      <c r="R213" s="451"/>
      <c r="S213" s="451"/>
    </row>
    <row r="214" spans="1:19" ht="19.5" customHeight="1">
      <c r="A214" s="509"/>
      <c r="B214" s="452" t="s">
        <v>855</v>
      </c>
      <c r="C214" s="480"/>
      <c r="D214" s="480"/>
      <c r="E214" s="480"/>
      <c r="F214" s="459"/>
      <c r="G214" s="459"/>
      <c r="H214" s="460"/>
      <c r="I214" s="488"/>
      <c r="J214" s="468"/>
      <c r="K214" s="452"/>
      <c r="L214" s="452"/>
      <c r="M214" s="452"/>
      <c r="N214" s="452"/>
      <c r="O214" s="452"/>
      <c r="P214" s="461"/>
      <c r="Q214" s="460"/>
      <c r="R214" s="451"/>
      <c r="S214" s="451"/>
    </row>
    <row r="215" spans="1:19" ht="19.5" customHeight="1">
      <c r="A215" s="462"/>
      <c r="B215" s="452" t="s">
        <v>640</v>
      </c>
      <c r="C215" s="480"/>
      <c r="D215" s="480"/>
      <c r="E215" s="480"/>
      <c r="F215" s="464"/>
      <c r="G215" s="459"/>
      <c r="H215" s="460"/>
      <c r="I215" s="488"/>
      <c r="J215" s="468"/>
      <c r="K215" s="452"/>
      <c r="L215" s="452"/>
      <c r="M215" s="452"/>
      <c r="N215" s="452"/>
      <c r="O215" s="452"/>
      <c r="P215" s="461"/>
      <c r="Q215" s="460"/>
      <c r="R215" s="451"/>
      <c r="S215" s="451"/>
    </row>
    <row r="216" spans="1:19" ht="19.5" customHeight="1">
      <c r="A216" s="461"/>
      <c r="B216" s="452" t="s">
        <v>838</v>
      </c>
      <c r="C216" s="480"/>
      <c r="D216" s="480"/>
      <c r="E216" s="480"/>
      <c r="F216" s="480"/>
      <c r="G216" s="459"/>
      <c r="H216" s="510"/>
      <c r="J216" s="468"/>
      <c r="K216" s="452"/>
      <c r="L216" s="452"/>
      <c r="M216" s="452"/>
      <c r="N216" s="477"/>
      <c r="O216" s="472">
        <f>SUM(K217:N217)</f>
        <v>0</v>
      </c>
      <c r="R216" s="451"/>
      <c r="S216" s="451"/>
    </row>
    <row r="217" spans="1:19" ht="19.5" customHeight="1">
      <c r="A217" s="464"/>
      <c r="B217" s="452" t="s">
        <v>641</v>
      </c>
      <c r="C217" s="480"/>
      <c r="D217" s="468"/>
      <c r="E217" s="535"/>
      <c r="F217" s="468"/>
      <c r="G217" s="488"/>
      <c r="H217" s="480"/>
      <c r="I217" s="488"/>
      <c r="K217" s="477">
        <f>SUM(K209:K215)</f>
        <v>0</v>
      </c>
      <c r="L217" s="477"/>
      <c r="M217" s="477">
        <f>SUM(M209:M215)</f>
        <v>0</v>
      </c>
      <c r="N217" s="452"/>
      <c r="O217" s="452"/>
      <c r="P217" s="461"/>
      <c r="Q217" s="460"/>
      <c r="R217" s="451"/>
      <c r="S217" s="451"/>
    </row>
    <row r="218" spans="1:17" ht="19.5" customHeight="1">
      <c r="A218" s="464"/>
      <c r="B218" s="466" t="s">
        <v>839</v>
      </c>
      <c r="C218" s="466"/>
      <c r="D218" s="512"/>
      <c r="E218" s="536"/>
      <c r="F218" s="512"/>
      <c r="H218" s="520"/>
      <c r="I218" s="464"/>
      <c r="J218" s="468"/>
      <c r="K218" s="452"/>
      <c r="L218" s="452"/>
      <c r="M218" s="452"/>
      <c r="N218" s="452"/>
      <c r="O218" s="452"/>
      <c r="P218" s="461"/>
      <c r="Q218" s="460"/>
    </row>
    <row r="219" spans="1:19" ht="19.5" customHeight="1">
      <c r="A219" s="461"/>
      <c r="B219" s="461" t="s">
        <v>1140</v>
      </c>
      <c r="C219" s="461"/>
      <c r="D219" s="461"/>
      <c r="E219" s="461"/>
      <c r="F219" s="461"/>
      <c r="G219" s="459"/>
      <c r="H219" s="460"/>
      <c r="I219" s="488"/>
      <c r="J219" s="468"/>
      <c r="K219" s="452"/>
      <c r="L219" s="452"/>
      <c r="M219" s="452"/>
      <c r="N219" s="452"/>
      <c r="O219" s="452"/>
      <c r="P219" s="461"/>
      <c r="Q219" s="460"/>
      <c r="R219" s="451"/>
      <c r="S219" s="451"/>
    </row>
    <row r="220" spans="1:19" ht="19.5" customHeight="1">
      <c r="A220" s="464"/>
      <c r="B220" s="452" t="s">
        <v>642</v>
      </c>
      <c r="C220" s="480"/>
      <c r="D220" s="480"/>
      <c r="E220" s="480"/>
      <c r="F220" s="480"/>
      <c r="H220" s="480"/>
      <c r="I220" s="488"/>
      <c r="J220" s="468"/>
      <c r="K220" s="452"/>
      <c r="L220" s="452"/>
      <c r="M220" s="452"/>
      <c r="N220" s="452"/>
      <c r="O220" s="452"/>
      <c r="P220" s="461"/>
      <c r="Q220" s="460"/>
      <c r="R220" s="451"/>
      <c r="S220" s="451"/>
    </row>
    <row r="221" spans="1:19" ht="19.5" customHeight="1">
      <c r="A221" s="461"/>
      <c r="B221" s="452" t="s">
        <v>643</v>
      </c>
      <c r="C221" s="461"/>
      <c r="D221" s="480"/>
      <c r="E221" s="480"/>
      <c r="F221" s="480"/>
      <c r="G221" s="459"/>
      <c r="H221" s="460"/>
      <c r="I221" s="488"/>
      <c r="J221" s="468"/>
      <c r="K221" s="452"/>
      <c r="L221" s="452"/>
      <c r="M221" s="452"/>
      <c r="N221" s="452"/>
      <c r="O221" s="452"/>
      <c r="P221" s="461"/>
      <c r="Q221" s="460"/>
      <c r="R221" s="451"/>
      <c r="S221" s="451"/>
    </row>
    <row r="222" spans="1:19" ht="19.5" customHeight="1">
      <c r="A222" s="464"/>
      <c r="B222" s="452" t="s">
        <v>644</v>
      </c>
      <c r="C222" s="480"/>
      <c r="D222" s="480"/>
      <c r="E222" s="480"/>
      <c r="F222" s="480"/>
      <c r="H222" s="480"/>
      <c r="I222" s="488"/>
      <c r="J222" s="468"/>
      <c r="K222" s="452"/>
      <c r="L222" s="452"/>
      <c r="M222" s="452"/>
      <c r="N222" s="452"/>
      <c r="O222" s="452"/>
      <c r="P222" s="461"/>
      <c r="Q222" s="460"/>
      <c r="R222" s="451"/>
      <c r="S222" s="451"/>
    </row>
    <row r="223" spans="1:19" ht="19.5" customHeight="1">
      <c r="A223" s="464"/>
      <c r="B223" s="466" t="s">
        <v>840</v>
      </c>
      <c r="C223" s="466"/>
      <c r="D223" s="466"/>
      <c r="E223" s="466"/>
      <c r="F223" s="466"/>
      <c r="G223" s="514"/>
      <c r="H223" s="515"/>
      <c r="I223" s="505"/>
      <c r="J223" s="468"/>
      <c r="K223" s="452"/>
      <c r="L223" s="452"/>
      <c r="M223" s="452"/>
      <c r="N223" s="452"/>
      <c r="O223" s="452"/>
      <c r="P223" s="461"/>
      <c r="Q223" s="460"/>
      <c r="R223" s="451"/>
      <c r="S223" s="451"/>
    </row>
    <row r="224" spans="1:19" ht="19.5" customHeight="1">
      <c r="A224" s="462"/>
      <c r="B224" s="452" t="s">
        <v>645</v>
      </c>
      <c r="C224" s="537"/>
      <c r="D224" s="480"/>
      <c r="E224" s="480"/>
      <c r="F224" s="459"/>
      <c r="G224" s="459"/>
      <c r="H224" s="460"/>
      <c r="I224" s="488"/>
      <c r="J224" s="468"/>
      <c r="K224" s="452"/>
      <c r="L224" s="452"/>
      <c r="M224" s="452"/>
      <c r="N224" s="452"/>
      <c r="O224" s="452"/>
      <c r="P224" s="461"/>
      <c r="Q224" s="460"/>
      <c r="R224" s="451"/>
      <c r="S224" s="451"/>
    </row>
    <row r="225" spans="1:19" ht="19.5" customHeight="1">
      <c r="A225" s="517"/>
      <c r="B225" s="466" t="s">
        <v>841</v>
      </c>
      <c r="C225" s="517"/>
      <c r="D225" s="517"/>
      <c r="E225" s="517"/>
      <c r="F225" s="517"/>
      <c r="G225" s="505"/>
      <c r="H225" s="538"/>
      <c r="I225" s="505"/>
      <c r="J225" s="468"/>
      <c r="K225" s="452"/>
      <c r="L225" s="452"/>
      <c r="M225" s="452"/>
      <c r="N225" s="452"/>
      <c r="O225" s="452"/>
      <c r="P225" s="461"/>
      <c r="Q225" s="460"/>
      <c r="R225" s="451"/>
      <c r="S225" s="451"/>
    </row>
    <row r="226" spans="1:19" ht="19.5" customHeight="1">
      <c r="A226" s="464" t="s">
        <v>323</v>
      </c>
      <c r="B226" s="461" t="s">
        <v>842</v>
      </c>
      <c r="C226" s="480"/>
      <c r="D226" s="480"/>
      <c r="E226" s="480"/>
      <c r="F226" s="480"/>
      <c r="G226" s="459" t="s">
        <v>199</v>
      </c>
      <c r="H226" s="460">
        <v>5800</v>
      </c>
      <c r="I226" s="459" t="s">
        <v>197</v>
      </c>
      <c r="J226" s="468"/>
      <c r="K226" s="452"/>
      <c r="L226" s="452"/>
      <c r="M226" s="452"/>
      <c r="N226" s="452"/>
      <c r="O226" s="452"/>
      <c r="P226" s="461"/>
      <c r="Q226" s="460"/>
      <c r="R226" s="451"/>
      <c r="S226" s="451"/>
    </row>
    <row r="227" spans="1:19" ht="19.5" customHeight="1">
      <c r="A227" s="480"/>
      <c r="B227" s="461" t="s">
        <v>639</v>
      </c>
      <c r="C227" s="480"/>
      <c r="D227" s="480"/>
      <c r="E227" s="480"/>
      <c r="F227" s="480"/>
      <c r="G227" s="488"/>
      <c r="H227" s="480"/>
      <c r="I227" s="488"/>
      <c r="J227" s="468"/>
      <c r="K227" s="452"/>
      <c r="L227" s="452"/>
      <c r="M227" s="452"/>
      <c r="N227" s="452"/>
      <c r="O227" s="452"/>
      <c r="P227" s="461"/>
      <c r="Q227" s="460"/>
      <c r="R227" s="451"/>
      <c r="S227" s="451"/>
    </row>
    <row r="228" spans="1:19" ht="19.5" customHeight="1">
      <c r="A228" s="480"/>
      <c r="B228" s="452" t="s">
        <v>723</v>
      </c>
      <c r="C228" s="480"/>
      <c r="D228" s="480"/>
      <c r="E228" s="480"/>
      <c r="F228" s="480"/>
      <c r="G228" s="488"/>
      <c r="H228" s="480"/>
      <c r="I228" s="488"/>
      <c r="J228" s="468"/>
      <c r="K228" s="452"/>
      <c r="L228" s="452"/>
      <c r="M228" s="452"/>
      <c r="N228" s="452"/>
      <c r="O228" s="452"/>
      <c r="P228" s="461"/>
      <c r="Q228" s="460"/>
      <c r="R228" s="451"/>
      <c r="S228" s="451"/>
    </row>
    <row r="229" spans="1:19" ht="19.5" customHeight="1">
      <c r="A229" s="480"/>
      <c r="B229" s="452" t="s">
        <v>646</v>
      </c>
      <c r="C229" s="480"/>
      <c r="D229" s="480"/>
      <c r="E229" s="480"/>
      <c r="F229" s="480"/>
      <c r="G229" s="488"/>
      <c r="H229" s="480"/>
      <c r="I229" s="488"/>
      <c r="J229" s="468"/>
      <c r="K229" s="452"/>
      <c r="L229" s="452"/>
      <c r="M229" s="452"/>
      <c r="N229" s="452"/>
      <c r="O229" s="452"/>
      <c r="P229" s="461"/>
      <c r="Q229" s="460"/>
      <c r="R229" s="451"/>
      <c r="S229" s="451"/>
    </row>
    <row r="230" spans="1:19" ht="19.5" customHeight="1">
      <c r="A230" s="480"/>
      <c r="B230" s="466" t="s">
        <v>843</v>
      </c>
      <c r="C230" s="480"/>
      <c r="D230" s="480"/>
      <c r="E230" s="480"/>
      <c r="F230" s="480"/>
      <c r="G230" s="488"/>
      <c r="H230" s="480"/>
      <c r="I230" s="488"/>
      <c r="J230" s="468"/>
      <c r="K230" s="452"/>
      <c r="L230" s="452"/>
      <c r="M230" s="452"/>
      <c r="N230" s="452"/>
      <c r="O230" s="452"/>
      <c r="P230" s="461"/>
      <c r="Q230" s="460"/>
      <c r="R230" s="451"/>
      <c r="S230" s="451"/>
    </row>
    <row r="231" spans="1:19" ht="19.5" customHeight="1">
      <c r="A231" s="533" t="s">
        <v>442</v>
      </c>
      <c r="C231" s="480"/>
      <c r="D231" s="461"/>
      <c r="E231" s="539"/>
      <c r="F231" s="459"/>
      <c r="G231" s="459" t="s">
        <v>199</v>
      </c>
      <c r="H231" s="460">
        <v>24000</v>
      </c>
      <c r="I231" s="459" t="s">
        <v>197</v>
      </c>
      <c r="J231" s="468"/>
      <c r="K231" s="452"/>
      <c r="L231" s="452"/>
      <c r="M231" s="452"/>
      <c r="N231" s="452"/>
      <c r="O231" s="452"/>
      <c r="P231" s="461"/>
      <c r="Q231" s="460"/>
      <c r="R231" s="451"/>
      <c r="S231" s="451"/>
    </row>
    <row r="232" spans="1:19" ht="19.5" customHeight="1">
      <c r="A232" s="464" t="s">
        <v>323</v>
      </c>
      <c r="B232" s="452" t="s">
        <v>844</v>
      </c>
      <c r="C232" s="461"/>
      <c r="D232" s="521"/>
      <c r="E232" s="540"/>
      <c r="F232" s="521"/>
      <c r="J232" s="468"/>
      <c r="K232" s="452"/>
      <c r="L232" s="452"/>
      <c r="M232" s="452"/>
      <c r="N232" s="452"/>
      <c r="O232" s="452"/>
      <c r="P232" s="461"/>
      <c r="Q232" s="460"/>
      <c r="R232" s="451"/>
      <c r="S232" s="451"/>
    </row>
    <row r="233" spans="1:19" ht="19.5" customHeight="1">
      <c r="A233" s="464"/>
      <c r="B233" s="452" t="s">
        <v>845</v>
      </c>
      <c r="C233" s="480"/>
      <c r="D233" s="468"/>
      <c r="E233" s="535"/>
      <c r="F233" s="468"/>
      <c r="G233" s="488"/>
      <c r="H233" s="480"/>
      <c r="I233" s="464"/>
      <c r="J233" s="468"/>
      <c r="K233" s="486">
        <v>10000</v>
      </c>
      <c r="L233" s="452"/>
      <c r="M233" s="452"/>
      <c r="N233" s="452"/>
      <c r="O233" s="452"/>
      <c r="P233" s="461"/>
      <c r="Q233" s="460"/>
      <c r="R233" s="451"/>
      <c r="S233" s="451"/>
    </row>
    <row r="234" spans="1:19" ht="19.5" customHeight="1">
      <c r="A234" s="464" t="s">
        <v>67</v>
      </c>
      <c r="B234" s="452" t="s">
        <v>846</v>
      </c>
      <c r="J234" s="468"/>
      <c r="K234" s="452"/>
      <c r="L234" s="452"/>
      <c r="M234" s="452"/>
      <c r="N234" s="452"/>
      <c r="O234" s="452"/>
      <c r="P234" s="461"/>
      <c r="Q234" s="460"/>
      <c r="R234" s="451"/>
      <c r="S234" s="451"/>
    </row>
    <row r="235" spans="1:19" ht="19.5" customHeight="1">
      <c r="A235" s="464" t="s">
        <v>67</v>
      </c>
      <c r="B235" s="452" t="s">
        <v>847</v>
      </c>
      <c r="J235" s="468"/>
      <c r="K235" s="452"/>
      <c r="L235" s="452"/>
      <c r="M235" s="452"/>
      <c r="N235" s="452"/>
      <c r="O235" s="452"/>
      <c r="P235" s="461"/>
      <c r="Q235" s="460"/>
      <c r="R235" s="451"/>
      <c r="S235" s="451"/>
    </row>
    <row r="236" spans="1:19" ht="19.5" customHeight="1">
      <c r="A236" s="464" t="s">
        <v>67</v>
      </c>
      <c r="B236" s="452" t="s">
        <v>848</v>
      </c>
      <c r="J236" s="468"/>
      <c r="K236" s="487">
        <v>10000</v>
      </c>
      <c r="L236" s="452"/>
      <c r="M236" s="452"/>
      <c r="N236" s="452"/>
      <c r="O236" s="452"/>
      <c r="P236" s="461"/>
      <c r="Q236" s="460"/>
      <c r="R236" s="451"/>
      <c r="S236" s="451"/>
    </row>
    <row r="237" spans="1:19" ht="19.5" customHeight="1">
      <c r="A237" s="464" t="s">
        <v>67</v>
      </c>
      <c r="B237" s="452" t="s">
        <v>849</v>
      </c>
      <c r="J237" s="468"/>
      <c r="K237" s="452"/>
      <c r="L237" s="452"/>
      <c r="M237" s="452"/>
      <c r="N237" s="452"/>
      <c r="O237" s="452"/>
      <c r="P237" s="461"/>
      <c r="Q237" s="460"/>
      <c r="R237" s="451"/>
      <c r="S237" s="451"/>
    </row>
    <row r="238" spans="1:19" ht="19.5" customHeight="1">
      <c r="A238" s="464" t="s">
        <v>67</v>
      </c>
      <c r="B238" s="452" t="s">
        <v>850</v>
      </c>
      <c r="C238" s="480"/>
      <c r="D238" s="468"/>
      <c r="E238" s="535"/>
      <c r="F238" s="468"/>
      <c r="G238" s="488"/>
      <c r="H238" s="480"/>
      <c r="I238" s="464"/>
      <c r="J238" s="468"/>
      <c r="K238" s="452"/>
      <c r="L238" s="452"/>
      <c r="M238" s="452"/>
      <c r="N238" s="452"/>
      <c r="O238" s="452"/>
      <c r="P238" s="461"/>
      <c r="Q238" s="460"/>
      <c r="R238" s="451"/>
      <c r="S238" s="451"/>
    </row>
    <row r="239" spans="1:19" ht="19.5" customHeight="1">
      <c r="A239" s="464" t="s">
        <v>67</v>
      </c>
      <c r="B239" s="452" t="s">
        <v>851</v>
      </c>
      <c r="C239" s="480"/>
      <c r="D239" s="468"/>
      <c r="E239" s="535"/>
      <c r="F239" s="468"/>
      <c r="G239" s="488"/>
      <c r="H239" s="480"/>
      <c r="I239" s="464"/>
      <c r="J239" s="468"/>
      <c r="K239" s="452"/>
      <c r="L239" s="452"/>
      <c r="M239" s="452"/>
      <c r="N239" s="452"/>
      <c r="O239" s="452"/>
      <c r="P239" s="461"/>
      <c r="Q239" s="460"/>
      <c r="R239" s="451"/>
      <c r="S239" s="451"/>
    </row>
    <row r="240" spans="1:19" ht="19.5" customHeight="1">
      <c r="A240" s="464"/>
      <c r="B240" s="452" t="s">
        <v>852</v>
      </c>
      <c r="C240" s="480"/>
      <c r="D240" s="468"/>
      <c r="E240" s="535"/>
      <c r="F240" s="468"/>
      <c r="G240" s="488"/>
      <c r="H240" s="480"/>
      <c r="I240" s="464"/>
      <c r="J240" s="468"/>
      <c r="K240" s="452"/>
      <c r="L240" s="452"/>
      <c r="M240" s="452"/>
      <c r="N240" s="452"/>
      <c r="O240" s="452"/>
      <c r="P240" s="461"/>
      <c r="Q240" s="460"/>
      <c r="R240" s="451"/>
      <c r="S240" s="451"/>
    </row>
    <row r="241" spans="1:19" ht="19.5" customHeight="1">
      <c r="A241" s="480"/>
      <c r="B241" s="466"/>
      <c r="C241" s="480"/>
      <c r="D241" s="480"/>
      <c r="E241" s="480"/>
      <c r="F241" s="480"/>
      <c r="G241" s="488"/>
      <c r="H241" s="480"/>
      <c r="I241" s="488"/>
      <c r="J241" s="480"/>
      <c r="K241" s="480"/>
      <c r="L241" s="480"/>
      <c r="M241" s="480"/>
      <c r="N241" s="480"/>
      <c r="O241" s="480"/>
      <c r="P241" s="480"/>
      <c r="Q241" s="480"/>
      <c r="R241" s="480"/>
      <c r="S241" s="480"/>
    </row>
    <row r="242" spans="1:19" ht="19.5" customHeight="1">
      <c r="A242" s="480"/>
      <c r="B242" s="466"/>
      <c r="C242" s="480"/>
      <c r="D242" s="480"/>
      <c r="E242" s="480"/>
      <c r="F242" s="480"/>
      <c r="G242" s="488"/>
      <c r="H242" s="480"/>
      <c r="I242" s="488"/>
      <c r="J242" s="480"/>
      <c r="K242" s="480"/>
      <c r="L242" s="480"/>
      <c r="M242" s="480"/>
      <c r="N242" s="480"/>
      <c r="O242" s="480"/>
      <c r="P242" s="480"/>
      <c r="Q242" s="480"/>
      <c r="R242" s="480"/>
      <c r="S242" s="480"/>
    </row>
    <row r="243" spans="1:19" ht="19.5" customHeight="1">
      <c r="A243" s="480"/>
      <c r="B243" s="466"/>
      <c r="C243" s="480"/>
      <c r="D243" s="480"/>
      <c r="E243" s="480"/>
      <c r="F243" s="480"/>
      <c r="G243" s="488"/>
      <c r="H243" s="480"/>
      <c r="I243" s="488"/>
      <c r="J243" s="480"/>
      <c r="K243" s="480"/>
      <c r="L243" s="480"/>
      <c r="M243" s="480"/>
      <c r="N243" s="480"/>
      <c r="O243" s="480"/>
      <c r="P243" s="480"/>
      <c r="Q243" s="480"/>
      <c r="R243" s="480"/>
      <c r="S243" s="480"/>
    </row>
    <row r="244" spans="1:19" ht="19.5" customHeight="1">
      <c r="A244" s="677"/>
      <c r="B244" s="677"/>
      <c r="C244" s="677"/>
      <c r="D244" s="677"/>
      <c r="E244" s="677"/>
      <c r="F244" s="677"/>
      <c r="G244" s="677"/>
      <c r="H244" s="677"/>
      <c r="I244" s="677"/>
      <c r="J244" s="461"/>
      <c r="K244" s="452"/>
      <c r="L244" s="452"/>
      <c r="M244" s="452"/>
      <c r="N244" s="452"/>
      <c r="O244" s="452"/>
      <c r="P244" s="461"/>
      <c r="Q244" s="460"/>
      <c r="R244" s="451"/>
      <c r="S244" s="451"/>
    </row>
    <row r="245" spans="1:19" ht="19.5" customHeight="1">
      <c r="A245" s="677" t="s">
        <v>537</v>
      </c>
      <c r="B245" s="677"/>
      <c r="C245" s="677"/>
      <c r="D245" s="677"/>
      <c r="E245" s="677"/>
      <c r="F245" s="677"/>
      <c r="G245" s="677"/>
      <c r="H245" s="677"/>
      <c r="I245" s="677"/>
      <c r="J245" s="452"/>
      <c r="K245" s="452"/>
      <c r="L245" s="452"/>
      <c r="M245" s="452"/>
      <c r="N245" s="452"/>
      <c r="O245" s="452"/>
      <c r="P245" s="452"/>
      <c r="Q245" s="465"/>
      <c r="R245" s="451"/>
      <c r="S245" s="451"/>
    </row>
    <row r="246" spans="1:19" ht="19.5" customHeight="1">
      <c r="A246" s="499" t="s">
        <v>1141</v>
      </c>
      <c r="B246" s="499"/>
      <c r="C246" s="499"/>
      <c r="D246" s="499"/>
      <c r="E246" s="499"/>
      <c r="F246" s="500"/>
      <c r="G246" s="501" t="s">
        <v>196</v>
      </c>
      <c r="H246" s="541">
        <f>H247</f>
        <v>860000</v>
      </c>
      <c r="I246" s="501" t="s">
        <v>197</v>
      </c>
      <c r="J246" s="461"/>
      <c r="K246" s="452"/>
      <c r="L246" s="452"/>
      <c r="M246" s="452"/>
      <c r="N246" s="678" t="s">
        <v>859</v>
      </c>
      <c r="O246" s="678"/>
      <c r="P246" s="454"/>
      <c r="Q246" s="454"/>
      <c r="R246" s="451"/>
      <c r="S246" s="451"/>
    </row>
    <row r="247" spans="1:19" ht="19.5" customHeight="1">
      <c r="A247" s="502" t="s">
        <v>1142</v>
      </c>
      <c r="B247" s="534"/>
      <c r="C247" s="534"/>
      <c r="D247" s="534"/>
      <c r="E247" s="534"/>
      <c r="F247" s="530"/>
      <c r="G247" s="530" t="s">
        <v>196</v>
      </c>
      <c r="H247" s="531">
        <f>H248+H252</f>
        <v>860000</v>
      </c>
      <c r="I247" s="530" t="s">
        <v>197</v>
      </c>
      <c r="J247" s="461"/>
      <c r="K247" s="452"/>
      <c r="L247" s="452"/>
      <c r="M247" s="452"/>
      <c r="N247" s="481" t="s">
        <v>309</v>
      </c>
      <c r="O247" s="475">
        <f>H250</f>
        <v>370000</v>
      </c>
      <c r="P247" s="476" t="s">
        <v>581</v>
      </c>
      <c r="Q247" s="476" t="s">
        <v>582</v>
      </c>
      <c r="R247" s="451"/>
      <c r="S247" s="451"/>
    </row>
    <row r="248" spans="1:19" ht="19.5" customHeight="1">
      <c r="A248" s="509" t="s">
        <v>611</v>
      </c>
      <c r="F248" s="459"/>
      <c r="G248" s="459" t="s">
        <v>196</v>
      </c>
      <c r="H248" s="460">
        <f>H249</f>
        <v>370000</v>
      </c>
      <c r="I248" s="459" t="s">
        <v>197</v>
      </c>
      <c r="J248" s="461"/>
      <c r="K248" s="452"/>
      <c r="L248" s="452"/>
      <c r="M248" s="452"/>
      <c r="N248" s="481" t="s">
        <v>580</v>
      </c>
      <c r="O248" s="475">
        <v>0</v>
      </c>
      <c r="P248" s="481">
        <v>0</v>
      </c>
      <c r="Q248" s="481">
        <v>0</v>
      </c>
      <c r="R248" s="451"/>
      <c r="S248" s="451"/>
    </row>
    <row r="249" spans="1:19" ht="19.5" customHeight="1">
      <c r="A249" s="462" t="s">
        <v>610</v>
      </c>
      <c r="F249" s="459"/>
      <c r="G249" s="459" t="s">
        <v>196</v>
      </c>
      <c r="H249" s="460">
        <f>H250</f>
        <v>370000</v>
      </c>
      <c r="I249" s="459" t="s">
        <v>197</v>
      </c>
      <c r="J249" s="461"/>
      <c r="K249" s="452"/>
      <c r="L249" s="452"/>
      <c r="M249" s="452"/>
      <c r="N249" s="481" t="s">
        <v>418</v>
      </c>
      <c r="O249" s="475">
        <v>0</v>
      </c>
      <c r="P249" s="454"/>
      <c r="Q249" s="454"/>
      <c r="R249" s="451"/>
      <c r="S249" s="451"/>
    </row>
    <row r="250" spans="1:19" ht="19.5" customHeight="1">
      <c r="A250" s="461" t="s">
        <v>1101</v>
      </c>
      <c r="B250" s="461"/>
      <c r="C250" s="461"/>
      <c r="D250" s="461"/>
      <c r="E250" s="461"/>
      <c r="F250" s="461"/>
      <c r="G250" s="459" t="s">
        <v>199</v>
      </c>
      <c r="H250" s="460">
        <v>370000</v>
      </c>
      <c r="I250" s="459" t="s">
        <v>197</v>
      </c>
      <c r="J250" s="461"/>
      <c r="K250" s="452"/>
      <c r="L250" s="452"/>
      <c r="M250" s="452"/>
      <c r="N250" s="452"/>
      <c r="O250" s="452"/>
      <c r="P250" s="461"/>
      <c r="Q250" s="460"/>
      <c r="R250" s="451"/>
      <c r="S250" s="451"/>
    </row>
    <row r="251" spans="1:19" ht="19.5" customHeight="1">
      <c r="A251" s="464" t="s">
        <v>67</v>
      </c>
      <c r="B251" s="452" t="s">
        <v>564</v>
      </c>
      <c r="J251" s="461"/>
      <c r="K251" s="452"/>
      <c r="L251" s="452"/>
      <c r="M251" s="452"/>
      <c r="N251" s="452"/>
      <c r="O251" s="452"/>
      <c r="P251" s="461"/>
      <c r="Q251" s="460"/>
      <c r="R251" s="451"/>
      <c r="S251" s="451"/>
    </row>
    <row r="252" spans="1:19" ht="19.5" customHeight="1">
      <c r="A252" s="509" t="s">
        <v>1143</v>
      </c>
      <c r="F252" s="459"/>
      <c r="G252" s="459" t="s">
        <v>196</v>
      </c>
      <c r="H252" s="460">
        <f>H253+H264+H275</f>
        <v>490000</v>
      </c>
      <c r="I252" s="459" t="s">
        <v>197</v>
      </c>
      <c r="J252" s="461"/>
      <c r="K252" s="452"/>
      <c r="L252" s="452"/>
      <c r="M252" s="452"/>
      <c r="N252" s="452"/>
      <c r="O252" s="452"/>
      <c r="P252" s="461"/>
      <c r="Q252" s="460"/>
      <c r="R252" s="451"/>
      <c r="S252" s="451"/>
    </row>
    <row r="253" spans="1:19" ht="19.5" customHeight="1">
      <c r="A253" s="462" t="s">
        <v>1144</v>
      </c>
      <c r="F253" s="464"/>
      <c r="G253" s="459" t="s">
        <v>196</v>
      </c>
      <c r="H253" s="460">
        <f>H254+H257+H259+H261</f>
        <v>170000</v>
      </c>
      <c r="I253" s="459" t="s">
        <v>197</v>
      </c>
      <c r="J253" s="461"/>
      <c r="K253" s="452"/>
      <c r="L253" s="452"/>
      <c r="M253" s="452"/>
      <c r="N253" s="452"/>
      <c r="O253" s="452"/>
      <c r="P253" s="461"/>
      <c r="Q253" s="460"/>
      <c r="R253" s="451"/>
      <c r="S253" s="451"/>
    </row>
    <row r="254" spans="1:19" ht="19.5" customHeight="1">
      <c r="A254" s="461" t="s">
        <v>1106</v>
      </c>
      <c r="G254" s="459" t="s">
        <v>199</v>
      </c>
      <c r="H254" s="510">
        <f>H256</f>
        <v>50000</v>
      </c>
      <c r="I254" s="459" t="s">
        <v>197</v>
      </c>
      <c r="J254" s="461"/>
      <c r="K254" s="452"/>
      <c r="L254" s="452"/>
      <c r="M254" s="452"/>
      <c r="N254" s="452"/>
      <c r="O254" s="452"/>
      <c r="P254" s="461"/>
      <c r="Q254" s="460"/>
      <c r="R254" s="451"/>
      <c r="S254" s="451"/>
    </row>
    <row r="255" spans="1:19" ht="19.5" customHeight="1">
      <c r="A255" s="464" t="s">
        <v>67</v>
      </c>
      <c r="B255" s="452" t="s">
        <v>32</v>
      </c>
      <c r="D255" s="468"/>
      <c r="E255" s="511"/>
      <c r="F255" s="468"/>
      <c r="J255" s="461"/>
      <c r="K255" s="452"/>
      <c r="L255" s="452"/>
      <c r="M255" s="452"/>
      <c r="N255" s="452"/>
      <c r="O255" s="452"/>
      <c r="P255" s="461"/>
      <c r="Q255" s="460"/>
      <c r="R255" s="451"/>
      <c r="S255" s="451"/>
    </row>
    <row r="256" spans="1:19" ht="19.5" customHeight="1">
      <c r="A256" s="464"/>
      <c r="B256" s="466" t="s">
        <v>382</v>
      </c>
      <c r="C256" s="466"/>
      <c r="D256" s="512"/>
      <c r="E256" s="513"/>
      <c r="F256" s="512"/>
      <c r="G256" s="464" t="s">
        <v>199</v>
      </c>
      <c r="H256" s="520">
        <v>50000</v>
      </c>
      <c r="I256" s="464" t="s">
        <v>197</v>
      </c>
      <c r="J256" s="461"/>
      <c r="K256" s="452"/>
      <c r="L256" s="452"/>
      <c r="M256" s="452"/>
      <c r="N256" s="452"/>
      <c r="O256" s="452"/>
      <c r="P256" s="461"/>
      <c r="Q256" s="460"/>
      <c r="R256" s="451"/>
      <c r="S256" s="451"/>
    </row>
    <row r="257" spans="1:19" ht="19.5" customHeight="1">
      <c r="A257" s="679" t="s">
        <v>856</v>
      </c>
      <c r="B257" s="679"/>
      <c r="C257" s="679"/>
      <c r="D257" s="679"/>
      <c r="E257" s="679"/>
      <c r="F257" s="679"/>
      <c r="G257" s="459" t="s">
        <v>199</v>
      </c>
      <c r="H257" s="510">
        <v>50000</v>
      </c>
      <c r="I257" s="459" t="s">
        <v>197</v>
      </c>
      <c r="J257" s="461"/>
      <c r="K257" s="452"/>
      <c r="L257" s="452"/>
      <c r="M257" s="452"/>
      <c r="N257" s="452"/>
      <c r="O257" s="452"/>
      <c r="P257" s="461"/>
      <c r="Q257" s="460"/>
      <c r="R257" s="451"/>
      <c r="S257" s="451"/>
    </row>
    <row r="258" spans="1:19" ht="19.5" customHeight="1">
      <c r="A258" s="464" t="s">
        <v>67</v>
      </c>
      <c r="B258" s="466" t="s">
        <v>749</v>
      </c>
      <c r="C258" s="466"/>
      <c r="D258" s="512"/>
      <c r="E258" s="513"/>
      <c r="F258" s="512"/>
      <c r="G258" s="464" t="s">
        <v>199</v>
      </c>
      <c r="H258" s="520">
        <v>50000</v>
      </c>
      <c r="I258" s="464" t="s">
        <v>197</v>
      </c>
      <c r="J258" s="461"/>
      <c r="K258" s="452"/>
      <c r="L258" s="452"/>
      <c r="M258" s="452"/>
      <c r="N258" s="452"/>
      <c r="O258" s="452"/>
      <c r="P258" s="461"/>
      <c r="Q258" s="460"/>
      <c r="R258" s="451"/>
      <c r="S258" s="451"/>
    </row>
    <row r="259" spans="1:19" ht="19.5" customHeight="1">
      <c r="A259" s="461" t="s">
        <v>1145</v>
      </c>
      <c r="B259" s="461"/>
      <c r="C259" s="461"/>
      <c r="D259" s="461"/>
      <c r="E259" s="461"/>
      <c r="F259" s="461"/>
      <c r="G259" s="459" t="s">
        <v>199</v>
      </c>
      <c r="H259" s="460">
        <v>10000</v>
      </c>
      <c r="I259" s="459" t="s">
        <v>197</v>
      </c>
      <c r="J259" s="461"/>
      <c r="K259" s="452"/>
      <c r="L259" s="452"/>
      <c r="M259" s="452"/>
      <c r="N259" s="452"/>
      <c r="O259" s="452"/>
      <c r="P259" s="461"/>
      <c r="Q259" s="460"/>
      <c r="R259" s="451"/>
      <c r="S259" s="451"/>
    </row>
    <row r="260" spans="1:19" ht="19.5" customHeight="1">
      <c r="A260" s="464" t="s">
        <v>67</v>
      </c>
      <c r="B260" s="452" t="s">
        <v>242</v>
      </c>
      <c r="J260" s="461"/>
      <c r="K260" s="452"/>
      <c r="L260" s="452"/>
      <c r="M260" s="452"/>
      <c r="N260" s="452"/>
      <c r="O260" s="452"/>
      <c r="P260" s="461"/>
      <c r="Q260" s="460"/>
      <c r="R260" s="451"/>
      <c r="S260" s="451"/>
    </row>
    <row r="261" spans="1:19" ht="19.5" customHeight="1">
      <c r="A261" s="461" t="s">
        <v>1107</v>
      </c>
      <c r="B261" s="461"/>
      <c r="C261" s="461"/>
      <c r="G261" s="459" t="s">
        <v>199</v>
      </c>
      <c r="H261" s="460">
        <v>60000</v>
      </c>
      <c r="I261" s="459" t="s">
        <v>197</v>
      </c>
      <c r="J261" s="461"/>
      <c r="K261" s="452"/>
      <c r="L261" s="452"/>
      <c r="M261" s="452"/>
      <c r="N261" s="452"/>
      <c r="O261" s="452"/>
      <c r="P261" s="461"/>
      <c r="Q261" s="460"/>
      <c r="R261" s="451"/>
      <c r="S261" s="451"/>
    </row>
    <row r="262" spans="1:19" ht="19.5" customHeight="1">
      <c r="A262" s="464" t="s">
        <v>67</v>
      </c>
      <c r="B262" s="452" t="s">
        <v>2</v>
      </c>
      <c r="J262" s="461"/>
      <c r="K262" s="452"/>
      <c r="L262" s="452"/>
      <c r="M262" s="452"/>
      <c r="N262" s="452"/>
      <c r="O262" s="452"/>
      <c r="P262" s="461"/>
      <c r="Q262" s="460"/>
      <c r="R262" s="451"/>
      <c r="S262" s="451"/>
    </row>
    <row r="263" spans="1:19" ht="19.5" customHeight="1">
      <c r="A263" s="464"/>
      <c r="B263" s="466"/>
      <c r="C263" s="466"/>
      <c r="D263" s="466"/>
      <c r="E263" s="466"/>
      <c r="F263" s="466"/>
      <c r="G263" s="514"/>
      <c r="H263" s="515"/>
      <c r="I263" s="505"/>
      <c r="J263" s="461"/>
      <c r="K263" s="452"/>
      <c r="L263" s="452"/>
      <c r="M263" s="452"/>
      <c r="N263" s="452"/>
      <c r="O263" s="452"/>
      <c r="P263" s="461"/>
      <c r="Q263" s="460"/>
      <c r="R263" s="451"/>
      <c r="S263" s="451"/>
    </row>
    <row r="264" spans="1:19" ht="19.5" customHeight="1">
      <c r="A264" s="462" t="s">
        <v>1146</v>
      </c>
      <c r="C264" s="537"/>
      <c r="F264" s="459"/>
      <c r="G264" s="459" t="s">
        <v>196</v>
      </c>
      <c r="H264" s="460">
        <f>H265+H267</f>
        <v>285000</v>
      </c>
      <c r="I264" s="459" t="s">
        <v>197</v>
      </c>
      <c r="J264" s="461"/>
      <c r="K264" s="452"/>
      <c r="L264" s="452"/>
      <c r="M264" s="452"/>
      <c r="N264" s="452"/>
      <c r="O264" s="452"/>
      <c r="P264" s="461"/>
      <c r="Q264" s="460"/>
      <c r="R264" s="451"/>
      <c r="S264" s="451"/>
    </row>
    <row r="265" spans="1:19" ht="19.5" customHeight="1">
      <c r="A265" s="461" t="s">
        <v>1110</v>
      </c>
      <c r="B265" s="461"/>
      <c r="C265" s="461"/>
      <c r="D265" s="461"/>
      <c r="E265" s="461"/>
      <c r="F265" s="459"/>
      <c r="G265" s="459" t="s">
        <v>196</v>
      </c>
      <c r="H265" s="460">
        <f>H266</f>
        <v>120000</v>
      </c>
      <c r="I265" s="459" t="s">
        <v>197</v>
      </c>
      <c r="J265" s="461"/>
      <c r="K265" s="452"/>
      <c r="L265" s="452"/>
      <c r="M265" s="452"/>
      <c r="N265" s="452"/>
      <c r="O265" s="452"/>
      <c r="P265" s="461"/>
      <c r="Q265" s="460"/>
      <c r="R265" s="451"/>
      <c r="S265" s="451"/>
    </row>
    <row r="266" spans="1:19" ht="19.5" customHeight="1">
      <c r="A266" s="464" t="s">
        <v>67</v>
      </c>
      <c r="B266" s="466" t="s">
        <v>648</v>
      </c>
      <c r="C266" s="466"/>
      <c r="D266" s="466"/>
      <c r="E266" s="466"/>
      <c r="F266" s="466"/>
      <c r="G266" s="514" t="s">
        <v>199</v>
      </c>
      <c r="H266" s="507">
        <v>120000</v>
      </c>
      <c r="I266" s="459" t="s">
        <v>197</v>
      </c>
      <c r="J266" s="461"/>
      <c r="K266" s="452"/>
      <c r="L266" s="452"/>
      <c r="M266" s="452"/>
      <c r="N266" s="452"/>
      <c r="O266" s="452"/>
      <c r="P266" s="461"/>
      <c r="Q266" s="460"/>
      <c r="R266" s="451"/>
      <c r="S266" s="451"/>
    </row>
    <row r="267" spans="1:19" ht="19.5" customHeight="1">
      <c r="A267" s="517" t="s">
        <v>649</v>
      </c>
      <c r="B267" s="517"/>
      <c r="C267" s="517"/>
      <c r="D267" s="517"/>
      <c r="E267" s="517"/>
      <c r="F267" s="517"/>
      <c r="G267" s="505" t="s">
        <v>196</v>
      </c>
      <c r="H267" s="538">
        <f>H269+H271+H273</f>
        <v>165000</v>
      </c>
      <c r="I267" s="505" t="s">
        <v>197</v>
      </c>
      <c r="J267" s="461"/>
      <c r="K267" s="452"/>
      <c r="L267" s="452"/>
      <c r="M267" s="452"/>
      <c r="N267" s="452"/>
      <c r="O267" s="452"/>
      <c r="P267" s="461"/>
      <c r="Q267" s="460"/>
      <c r="R267" s="451"/>
      <c r="S267" s="451"/>
    </row>
    <row r="268" spans="1:19" ht="19.5" customHeight="1">
      <c r="A268" s="464" t="s">
        <v>67</v>
      </c>
      <c r="B268" s="452" t="s">
        <v>534</v>
      </c>
      <c r="H268" s="452"/>
      <c r="I268" s="464"/>
      <c r="J268" s="461"/>
      <c r="K268" s="452"/>
      <c r="L268" s="452"/>
      <c r="M268" s="452"/>
      <c r="N268" s="452"/>
      <c r="O268" s="452"/>
      <c r="P268" s="461"/>
      <c r="Q268" s="460"/>
      <c r="R268" s="451"/>
      <c r="S268" s="451"/>
    </row>
    <row r="269" spans="1:19" ht="19.5" customHeight="1">
      <c r="A269" s="464"/>
      <c r="B269" s="452" t="s">
        <v>1021</v>
      </c>
      <c r="G269" s="464" t="s">
        <v>199</v>
      </c>
      <c r="H269" s="507">
        <v>80000</v>
      </c>
      <c r="I269" s="464" t="s">
        <v>197</v>
      </c>
      <c r="J269" s="461"/>
      <c r="K269" s="452"/>
      <c r="L269" s="452"/>
      <c r="M269" s="452"/>
      <c r="N269" s="452"/>
      <c r="O269" s="452"/>
      <c r="P269" s="461"/>
      <c r="Q269" s="460"/>
      <c r="R269" s="451"/>
      <c r="S269" s="451"/>
    </row>
    <row r="270" spans="1:19" ht="19.5" customHeight="1">
      <c r="A270" s="464" t="s">
        <v>67</v>
      </c>
      <c r="B270" s="452" t="s">
        <v>383</v>
      </c>
      <c r="F270" s="470"/>
      <c r="H270" s="507"/>
      <c r="J270" s="461"/>
      <c r="K270" s="452"/>
      <c r="L270" s="452"/>
      <c r="M270" s="452"/>
      <c r="N270" s="452"/>
      <c r="O270" s="452"/>
      <c r="P270" s="461"/>
      <c r="Q270" s="460"/>
      <c r="R270" s="451"/>
      <c r="S270" s="451"/>
    </row>
    <row r="271" spans="1:19" ht="19.5" customHeight="1">
      <c r="A271" s="464"/>
      <c r="B271" s="452" t="s">
        <v>1018</v>
      </c>
      <c r="G271" s="464" t="s">
        <v>199</v>
      </c>
      <c r="H271" s="470">
        <v>20000</v>
      </c>
      <c r="I271" s="464" t="s">
        <v>197</v>
      </c>
      <c r="J271" s="461"/>
      <c r="K271" s="452"/>
      <c r="L271" s="452"/>
      <c r="M271" s="452"/>
      <c r="N271" s="452"/>
      <c r="O271" s="452"/>
      <c r="P271" s="461"/>
      <c r="Q271" s="460"/>
      <c r="R271" s="451"/>
      <c r="S271" s="451"/>
    </row>
    <row r="272" spans="1:19" ht="19.5" customHeight="1">
      <c r="A272" s="464" t="s">
        <v>558</v>
      </c>
      <c r="B272" s="452" t="s">
        <v>559</v>
      </c>
      <c r="H272" s="470"/>
      <c r="I272" s="464"/>
      <c r="J272" s="461"/>
      <c r="K272" s="452"/>
      <c r="L272" s="452"/>
      <c r="M272" s="452"/>
      <c r="N272" s="452"/>
      <c r="O272" s="452"/>
      <c r="P272" s="461"/>
      <c r="Q272" s="460"/>
      <c r="R272" s="451"/>
      <c r="S272" s="451"/>
    </row>
    <row r="273" spans="1:19" ht="19.5" customHeight="1">
      <c r="A273" s="464"/>
      <c r="B273" s="452" t="s">
        <v>560</v>
      </c>
      <c r="G273" s="464" t="s">
        <v>199</v>
      </c>
      <c r="H273" s="470">
        <v>65000</v>
      </c>
      <c r="I273" s="464" t="s">
        <v>197</v>
      </c>
      <c r="J273" s="461"/>
      <c r="K273" s="452"/>
      <c r="L273" s="452"/>
      <c r="M273" s="452"/>
      <c r="N273" s="452"/>
      <c r="O273" s="452"/>
      <c r="P273" s="461"/>
      <c r="Q273" s="460"/>
      <c r="R273" s="451"/>
      <c r="S273" s="451"/>
    </row>
    <row r="274" spans="1:19" ht="19.5" customHeight="1">
      <c r="A274" s="464"/>
      <c r="B274" s="452" t="s">
        <v>1019</v>
      </c>
      <c r="H274" s="470"/>
      <c r="I274" s="464"/>
      <c r="J274" s="461"/>
      <c r="K274" s="452"/>
      <c r="L274" s="452"/>
      <c r="M274" s="452"/>
      <c r="N274" s="452"/>
      <c r="O274" s="452"/>
      <c r="P274" s="461"/>
      <c r="Q274" s="460"/>
      <c r="R274" s="451"/>
      <c r="S274" s="451"/>
    </row>
    <row r="275" spans="1:19" ht="19.5" customHeight="1">
      <c r="A275" s="462" t="s">
        <v>1115</v>
      </c>
      <c r="B275" s="461"/>
      <c r="C275" s="452" t="s">
        <v>1020</v>
      </c>
      <c r="D275" s="461"/>
      <c r="E275" s="539"/>
      <c r="F275" s="459"/>
      <c r="G275" s="459" t="s">
        <v>196</v>
      </c>
      <c r="H275" s="460">
        <f>H276+H279</f>
        <v>35000</v>
      </c>
      <c r="I275" s="459" t="s">
        <v>197</v>
      </c>
      <c r="J275" s="461"/>
      <c r="K275" s="452"/>
      <c r="L275" s="452"/>
      <c r="M275" s="452"/>
      <c r="N275" s="452"/>
      <c r="O275" s="452"/>
      <c r="P275" s="461"/>
      <c r="Q275" s="460"/>
      <c r="R275" s="451"/>
      <c r="S275" s="451"/>
    </row>
    <row r="276" spans="1:19" ht="19.5" customHeight="1">
      <c r="A276" s="461" t="s">
        <v>1118</v>
      </c>
      <c r="G276" s="459" t="s">
        <v>199</v>
      </c>
      <c r="H276" s="460">
        <v>15000</v>
      </c>
      <c r="I276" s="459" t="s">
        <v>73</v>
      </c>
      <c r="J276" s="461"/>
      <c r="K276" s="452"/>
      <c r="L276" s="452"/>
      <c r="M276" s="452"/>
      <c r="N276" s="452"/>
      <c r="O276" s="452"/>
      <c r="P276" s="461"/>
      <c r="Q276" s="460"/>
      <c r="R276" s="451"/>
      <c r="S276" s="451"/>
    </row>
    <row r="277" spans="1:19" ht="19.5" customHeight="1">
      <c r="A277" s="464" t="s">
        <v>67</v>
      </c>
      <c r="B277" s="452" t="s">
        <v>72</v>
      </c>
      <c r="H277" s="465" t="s">
        <v>38</v>
      </c>
      <c r="J277" s="461"/>
      <c r="K277" s="452"/>
      <c r="L277" s="452"/>
      <c r="M277" s="452"/>
      <c r="N277" s="452"/>
      <c r="O277" s="452"/>
      <c r="P277" s="461"/>
      <c r="Q277" s="460"/>
      <c r="R277" s="451"/>
      <c r="S277" s="451"/>
    </row>
    <row r="278" spans="1:19" ht="19.5" customHeight="1">
      <c r="A278" s="508" t="s">
        <v>857</v>
      </c>
      <c r="B278" s="508"/>
      <c r="C278" s="470"/>
      <c r="D278" s="470"/>
      <c r="E278" s="470"/>
      <c r="H278" s="452"/>
      <c r="I278" s="464"/>
      <c r="J278" s="461"/>
      <c r="K278" s="452"/>
      <c r="L278" s="452"/>
      <c r="M278" s="452"/>
      <c r="N278" s="452"/>
      <c r="O278" s="452"/>
      <c r="P278" s="461"/>
      <c r="Q278" s="460"/>
      <c r="R278" s="451"/>
      <c r="S278" s="451"/>
    </row>
    <row r="279" spans="1:19" ht="19.5" customHeight="1">
      <c r="A279" s="542" t="s">
        <v>67</v>
      </c>
      <c r="B279" s="470" t="s">
        <v>858</v>
      </c>
      <c r="C279" s="470"/>
      <c r="D279" s="470"/>
      <c r="E279" s="470"/>
      <c r="G279" s="459" t="s">
        <v>199</v>
      </c>
      <c r="H279" s="460">
        <v>20000</v>
      </c>
      <c r="I279" s="459" t="s">
        <v>197</v>
      </c>
      <c r="J279" s="468"/>
      <c r="K279" s="452"/>
      <c r="L279" s="452"/>
      <c r="M279" s="452"/>
      <c r="N279" s="676"/>
      <c r="O279" s="676"/>
      <c r="P279" s="454"/>
      <c r="Q279" s="454"/>
      <c r="R279" s="451"/>
      <c r="S279" s="451"/>
    </row>
    <row r="280" spans="1:19" ht="19.5" customHeight="1">
      <c r="A280" s="470"/>
      <c r="B280" s="470"/>
      <c r="C280" s="470"/>
      <c r="D280" s="470"/>
      <c r="E280" s="470"/>
      <c r="H280" s="452"/>
      <c r="I280" s="464"/>
      <c r="J280" s="468"/>
      <c r="K280" s="452"/>
      <c r="L280" s="452"/>
      <c r="O280" s="475"/>
      <c r="P280" s="476"/>
      <c r="Q280" s="476"/>
      <c r="R280" s="451"/>
      <c r="S280" s="451"/>
    </row>
    <row r="281" spans="1:19" ht="19.5" customHeight="1">
      <c r="A281" s="470"/>
      <c r="B281" s="470"/>
      <c r="C281" s="470"/>
      <c r="D281" s="470"/>
      <c r="E281" s="470"/>
      <c r="H281" s="452"/>
      <c r="I281" s="464"/>
      <c r="J281" s="468"/>
      <c r="K281" s="452"/>
      <c r="L281" s="452"/>
      <c r="O281" s="475"/>
      <c r="P281" s="450"/>
      <c r="Q281" s="450"/>
      <c r="R281" s="451"/>
      <c r="S281" s="451"/>
    </row>
    <row r="282" spans="1:19" ht="19.5" customHeight="1">
      <c r="A282" s="470"/>
      <c r="B282" s="470"/>
      <c r="C282" s="470"/>
      <c r="D282" s="470"/>
      <c r="E282" s="470"/>
      <c r="H282" s="452"/>
      <c r="I282" s="464"/>
      <c r="J282" s="468"/>
      <c r="K282" s="452"/>
      <c r="L282" s="452"/>
      <c r="O282" s="475"/>
      <c r="P282" s="454"/>
      <c r="Q282" s="454"/>
      <c r="R282" s="451"/>
      <c r="S282" s="451"/>
    </row>
    <row r="283" spans="10:19" ht="19.5" customHeight="1">
      <c r="J283" s="468"/>
      <c r="K283" s="452"/>
      <c r="L283" s="452"/>
      <c r="N283" s="452"/>
      <c r="O283" s="452"/>
      <c r="P283" s="461"/>
      <c r="Q283" s="460"/>
      <c r="R283" s="451"/>
      <c r="S283" s="451"/>
    </row>
    <row r="284" spans="10:19" ht="19.5" customHeight="1">
      <c r="J284" s="468"/>
      <c r="K284" s="452"/>
      <c r="L284" s="452"/>
      <c r="M284" s="452"/>
      <c r="N284" s="452"/>
      <c r="O284" s="452"/>
      <c r="P284" s="461"/>
      <c r="Q284" s="460"/>
      <c r="R284" s="451"/>
      <c r="S284" s="451"/>
    </row>
    <row r="285" spans="10:19" ht="19.5" customHeight="1">
      <c r="J285" s="468"/>
      <c r="K285" s="452"/>
      <c r="L285" s="452"/>
      <c r="M285" s="452"/>
      <c r="N285" s="452"/>
      <c r="O285" s="452"/>
      <c r="P285" s="461"/>
      <c r="Q285" s="460"/>
      <c r="R285" s="451"/>
      <c r="S285" s="451"/>
    </row>
    <row r="286" spans="10:19" ht="19.5" customHeight="1">
      <c r="J286" s="468"/>
      <c r="K286" s="452"/>
      <c r="L286" s="452"/>
      <c r="M286" s="452"/>
      <c r="N286" s="452"/>
      <c r="O286" s="452"/>
      <c r="P286" s="461"/>
      <c r="Q286" s="460"/>
      <c r="R286" s="451"/>
      <c r="S286" s="451"/>
    </row>
    <row r="287" spans="10:19" ht="19.5" customHeight="1">
      <c r="J287" s="468"/>
      <c r="K287" s="452"/>
      <c r="L287" s="452"/>
      <c r="M287" s="452"/>
      <c r="N287" s="452"/>
      <c r="O287" s="452"/>
      <c r="P287" s="461"/>
      <c r="Q287" s="460"/>
      <c r="R287" s="451"/>
      <c r="S287" s="451"/>
    </row>
    <row r="288" spans="10:19" ht="19.5" customHeight="1">
      <c r="J288" s="468"/>
      <c r="K288" s="452"/>
      <c r="L288" s="452"/>
      <c r="M288" s="452"/>
      <c r="N288" s="452"/>
      <c r="O288" s="452"/>
      <c r="P288" s="461"/>
      <c r="Q288" s="460"/>
      <c r="R288" s="451"/>
      <c r="S288" s="451"/>
    </row>
    <row r="289" spans="10:19" ht="19.5" customHeight="1">
      <c r="J289" s="468"/>
      <c r="K289" s="452"/>
      <c r="L289" s="452"/>
      <c r="M289" s="452"/>
      <c r="N289" s="452"/>
      <c r="O289" s="452"/>
      <c r="P289" s="461"/>
      <c r="Q289" s="460"/>
      <c r="R289" s="451"/>
      <c r="S289" s="451"/>
    </row>
    <row r="290" spans="10:19" ht="19.5" customHeight="1">
      <c r="J290" s="468"/>
      <c r="K290" s="452"/>
      <c r="L290" s="452"/>
      <c r="M290" s="452"/>
      <c r="N290" s="452"/>
      <c r="O290" s="452"/>
      <c r="P290" s="461"/>
      <c r="Q290" s="460"/>
      <c r="R290" s="451"/>
      <c r="S290" s="451"/>
    </row>
    <row r="291" spans="10:19" ht="19.5" customHeight="1">
      <c r="J291" s="468"/>
      <c r="K291" s="452"/>
      <c r="L291" s="452"/>
      <c r="M291" s="452"/>
      <c r="N291" s="452"/>
      <c r="O291" s="452"/>
      <c r="P291" s="461"/>
      <c r="Q291" s="460"/>
      <c r="R291" s="451"/>
      <c r="S291" s="451"/>
    </row>
    <row r="292" spans="10:19" ht="19.5" customHeight="1">
      <c r="J292" s="468"/>
      <c r="K292" s="452"/>
      <c r="L292" s="452"/>
      <c r="M292" s="452"/>
      <c r="N292" s="452"/>
      <c r="O292" s="452"/>
      <c r="P292" s="461"/>
      <c r="Q292" s="460"/>
      <c r="R292" s="451"/>
      <c r="S292" s="451"/>
    </row>
    <row r="293" spans="10:19" ht="19.5" customHeight="1">
      <c r="J293" s="468"/>
      <c r="K293" s="452"/>
      <c r="L293" s="452"/>
      <c r="M293" s="452"/>
      <c r="N293" s="452"/>
      <c r="O293" s="452"/>
      <c r="P293" s="461"/>
      <c r="Q293" s="460"/>
      <c r="R293" s="451"/>
      <c r="S293" s="451"/>
    </row>
    <row r="294" spans="10:19" ht="19.5" customHeight="1">
      <c r="J294" s="468"/>
      <c r="K294" s="452"/>
      <c r="L294" s="452"/>
      <c r="M294" s="452"/>
      <c r="N294" s="452"/>
      <c r="O294" s="452"/>
      <c r="P294" s="461"/>
      <c r="Q294" s="460"/>
      <c r="R294" s="451"/>
      <c r="S294" s="451"/>
    </row>
    <row r="295" spans="10:19" ht="19.5" customHeight="1">
      <c r="J295" s="468"/>
      <c r="K295" s="452"/>
      <c r="L295" s="452"/>
      <c r="M295" s="452"/>
      <c r="N295" s="452"/>
      <c r="O295" s="452"/>
      <c r="P295" s="461"/>
      <c r="Q295" s="460"/>
      <c r="R295" s="451"/>
      <c r="S295" s="451"/>
    </row>
    <row r="296" spans="10:19" ht="19.5" customHeight="1">
      <c r="J296" s="468"/>
      <c r="K296" s="452"/>
      <c r="L296" s="452"/>
      <c r="M296" s="452"/>
      <c r="N296" s="452"/>
      <c r="O296" s="452"/>
      <c r="P296" s="461"/>
      <c r="Q296" s="460"/>
      <c r="R296" s="451"/>
      <c r="S296" s="451"/>
    </row>
    <row r="297" spans="10:19" ht="19.5" customHeight="1">
      <c r="J297" s="468"/>
      <c r="K297" s="452"/>
      <c r="L297" s="452"/>
      <c r="M297" s="452"/>
      <c r="N297" s="452"/>
      <c r="O297" s="452"/>
      <c r="P297" s="461"/>
      <c r="Q297" s="460"/>
      <c r="R297" s="451"/>
      <c r="S297" s="451"/>
    </row>
    <row r="298" spans="10:19" ht="19.5" customHeight="1">
      <c r="J298" s="468"/>
      <c r="K298" s="452"/>
      <c r="L298" s="452"/>
      <c r="M298" s="452"/>
      <c r="N298" s="452"/>
      <c r="O298" s="452"/>
      <c r="P298" s="461"/>
      <c r="Q298" s="460"/>
      <c r="R298" s="451"/>
      <c r="S298" s="451"/>
    </row>
    <row r="299" spans="10:19" ht="19.5" customHeight="1">
      <c r="J299" s="468"/>
      <c r="K299" s="452"/>
      <c r="L299" s="452"/>
      <c r="M299" s="452"/>
      <c r="N299" s="452"/>
      <c r="O299" s="452"/>
      <c r="P299" s="461"/>
      <c r="Q299" s="460"/>
      <c r="R299" s="451"/>
      <c r="S299" s="451"/>
    </row>
    <row r="300" spans="10:19" ht="19.5" customHeight="1">
      <c r="J300" s="468"/>
      <c r="K300" s="452"/>
      <c r="L300" s="452"/>
      <c r="M300" s="452"/>
      <c r="N300" s="452"/>
      <c r="O300" s="452"/>
      <c r="P300" s="461"/>
      <c r="Q300" s="460"/>
      <c r="R300" s="451"/>
      <c r="S300" s="451"/>
    </row>
    <row r="301" spans="10:19" ht="19.5" customHeight="1">
      <c r="J301" s="468"/>
      <c r="K301" s="452"/>
      <c r="L301" s="452"/>
      <c r="M301" s="452"/>
      <c r="N301" s="452"/>
      <c r="O301" s="452"/>
      <c r="P301" s="461"/>
      <c r="Q301" s="460"/>
      <c r="R301" s="451"/>
      <c r="S301" s="451"/>
    </row>
    <row r="302" spans="10:19" ht="19.5" customHeight="1">
      <c r="J302" s="468"/>
      <c r="K302" s="452"/>
      <c r="L302" s="452"/>
      <c r="M302" s="452"/>
      <c r="N302" s="452"/>
      <c r="O302" s="452"/>
      <c r="P302" s="461"/>
      <c r="Q302" s="460"/>
      <c r="R302" s="451"/>
      <c r="S302" s="451"/>
    </row>
    <row r="303" spans="10:19" ht="19.5" customHeight="1">
      <c r="J303" s="468"/>
      <c r="K303" s="452"/>
      <c r="L303" s="452"/>
      <c r="M303" s="452"/>
      <c r="N303" s="452"/>
      <c r="O303" s="452"/>
      <c r="P303" s="461"/>
      <c r="Q303" s="460"/>
      <c r="R303" s="451"/>
      <c r="S303" s="451"/>
    </row>
    <row r="304" spans="10:19" ht="19.5" customHeight="1">
      <c r="J304" s="468"/>
      <c r="K304" s="452"/>
      <c r="L304" s="452"/>
      <c r="M304" s="452"/>
      <c r="N304" s="452"/>
      <c r="O304" s="452"/>
      <c r="P304" s="461"/>
      <c r="Q304" s="460"/>
      <c r="R304" s="451"/>
      <c r="S304" s="451"/>
    </row>
    <row r="305" spans="10:19" ht="19.5" customHeight="1">
      <c r="J305" s="468"/>
      <c r="K305" s="452"/>
      <c r="L305" s="452"/>
      <c r="M305" s="452"/>
      <c r="N305" s="452"/>
      <c r="O305" s="452"/>
      <c r="P305" s="461"/>
      <c r="Q305" s="460"/>
      <c r="R305" s="451"/>
      <c r="S305" s="451"/>
    </row>
    <row r="306" spans="10:19" ht="19.5" customHeight="1">
      <c r="J306" s="468"/>
      <c r="K306" s="452"/>
      <c r="L306" s="452"/>
      <c r="M306" s="452"/>
      <c r="N306" s="452"/>
      <c r="O306" s="452"/>
      <c r="P306" s="461"/>
      <c r="Q306" s="460"/>
      <c r="R306" s="451"/>
      <c r="S306" s="451"/>
    </row>
    <row r="307" spans="10:19" ht="19.5" customHeight="1">
      <c r="J307" s="468"/>
      <c r="K307" s="452"/>
      <c r="L307" s="452"/>
      <c r="M307" s="452"/>
      <c r="N307" s="452"/>
      <c r="O307" s="452"/>
      <c r="P307" s="461"/>
      <c r="Q307" s="460"/>
      <c r="R307" s="451"/>
      <c r="S307" s="451"/>
    </row>
    <row r="308" spans="10:19" ht="19.5" customHeight="1">
      <c r="J308" s="468"/>
      <c r="K308" s="452"/>
      <c r="L308" s="452"/>
      <c r="M308" s="452"/>
      <c r="N308" s="452"/>
      <c r="O308" s="452"/>
      <c r="P308" s="461"/>
      <c r="Q308" s="460"/>
      <c r="R308" s="451"/>
      <c r="S308" s="451"/>
    </row>
    <row r="309" spans="10:19" ht="19.5" customHeight="1">
      <c r="J309" s="468"/>
      <c r="K309" s="452"/>
      <c r="L309" s="452"/>
      <c r="M309" s="452"/>
      <c r="N309" s="452"/>
      <c r="O309" s="452"/>
      <c r="P309" s="461"/>
      <c r="Q309" s="460"/>
      <c r="R309" s="451"/>
      <c r="S309" s="451"/>
    </row>
    <row r="310" spans="10:19" ht="19.5" customHeight="1">
      <c r="J310" s="468"/>
      <c r="K310" s="452"/>
      <c r="L310" s="452"/>
      <c r="M310" s="452"/>
      <c r="N310" s="452"/>
      <c r="O310" s="452"/>
      <c r="P310" s="461"/>
      <c r="Q310" s="460"/>
      <c r="R310" s="451"/>
      <c r="S310" s="451"/>
    </row>
    <row r="311" spans="10:19" ht="19.5" customHeight="1">
      <c r="J311" s="468"/>
      <c r="K311" s="452"/>
      <c r="L311" s="452"/>
      <c r="M311" s="452"/>
      <c r="N311" s="452"/>
      <c r="O311" s="452"/>
      <c r="P311" s="461"/>
      <c r="Q311" s="460"/>
      <c r="R311" s="451"/>
      <c r="S311" s="451"/>
    </row>
    <row r="312" spans="10:19" ht="19.5" customHeight="1">
      <c r="J312" s="468"/>
      <c r="K312" s="452"/>
      <c r="L312" s="452"/>
      <c r="M312" s="452"/>
      <c r="N312" s="452"/>
      <c r="O312" s="452"/>
      <c r="P312" s="461"/>
      <c r="Q312" s="460"/>
      <c r="R312" s="451"/>
      <c r="S312" s="451"/>
    </row>
    <row r="313" spans="10:19" ht="19.5" customHeight="1">
      <c r="J313" s="468"/>
      <c r="K313" s="452"/>
      <c r="L313" s="452"/>
      <c r="M313" s="452"/>
      <c r="N313" s="452"/>
      <c r="O313" s="452"/>
      <c r="P313" s="461"/>
      <c r="Q313" s="460"/>
      <c r="R313" s="451"/>
      <c r="S313" s="451"/>
    </row>
    <row r="314" spans="10:19" ht="19.5" customHeight="1">
      <c r="J314" s="468"/>
      <c r="K314" s="452"/>
      <c r="L314" s="452"/>
      <c r="M314" s="452"/>
      <c r="N314" s="452"/>
      <c r="O314" s="452"/>
      <c r="P314" s="461"/>
      <c r="Q314" s="460"/>
      <c r="R314" s="451"/>
      <c r="S314" s="451"/>
    </row>
    <row r="315" spans="10:19" ht="19.5" customHeight="1">
      <c r="J315" s="468"/>
      <c r="K315" s="452"/>
      <c r="L315" s="452"/>
      <c r="M315" s="452"/>
      <c r="N315" s="452"/>
      <c r="O315" s="452"/>
      <c r="P315" s="461"/>
      <c r="Q315" s="460"/>
      <c r="R315" s="451"/>
      <c r="S315" s="451"/>
    </row>
    <row r="316" spans="10:19" ht="19.5" customHeight="1">
      <c r="J316" s="468"/>
      <c r="K316" s="452"/>
      <c r="L316" s="452"/>
      <c r="M316" s="452"/>
      <c r="N316" s="452"/>
      <c r="O316" s="452"/>
      <c r="P316" s="461"/>
      <c r="Q316" s="460"/>
      <c r="R316" s="451"/>
      <c r="S316" s="451"/>
    </row>
    <row r="317" spans="10:19" ht="19.5" customHeight="1">
      <c r="J317" s="468"/>
      <c r="K317" s="452"/>
      <c r="L317" s="452"/>
      <c r="M317" s="452"/>
      <c r="N317" s="452"/>
      <c r="O317" s="452"/>
      <c r="P317" s="461"/>
      <c r="Q317" s="460"/>
      <c r="R317" s="451"/>
      <c r="S317" s="451"/>
    </row>
    <row r="318" spans="10:19" ht="19.5" customHeight="1">
      <c r="J318" s="468"/>
      <c r="K318" s="452"/>
      <c r="L318" s="452"/>
      <c r="M318" s="452"/>
      <c r="N318" s="452"/>
      <c r="O318" s="452"/>
      <c r="P318" s="461"/>
      <c r="Q318" s="460"/>
      <c r="R318" s="451"/>
      <c r="S318" s="451"/>
    </row>
    <row r="319" spans="10:19" ht="19.5" customHeight="1">
      <c r="J319" s="468"/>
      <c r="K319" s="452"/>
      <c r="L319" s="452"/>
      <c r="M319" s="452"/>
      <c r="N319" s="452"/>
      <c r="O319" s="452"/>
      <c r="P319" s="461"/>
      <c r="Q319" s="460"/>
      <c r="R319" s="451"/>
      <c r="S319" s="451"/>
    </row>
    <row r="320" spans="10:19" ht="19.5" customHeight="1">
      <c r="J320" s="461"/>
      <c r="K320" s="452"/>
      <c r="L320" s="452"/>
      <c r="M320" s="452"/>
      <c r="N320" s="452"/>
      <c r="O320" s="452"/>
      <c r="P320" s="461"/>
      <c r="Q320" s="460"/>
      <c r="R320" s="451"/>
      <c r="S320" s="451"/>
    </row>
    <row r="321" spans="10:19" ht="19.5" customHeight="1">
      <c r="J321" s="468"/>
      <c r="K321" s="452"/>
      <c r="L321" s="452"/>
      <c r="M321" s="452"/>
      <c r="N321" s="452"/>
      <c r="O321" s="452"/>
      <c r="P321" s="461"/>
      <c r="Q321" s="460"/>
      <c r="R321" s="451"/>
      <c r="S321" s="451"/>
    </row>
    <row r="322" spans="10:19" ht="19.5" customHeight="1">
      <c r="J322" s="468"/>
      <c r="K322" s="452"/>
      <c r="L322" s="452"/>
      <c r="M322" s="452"/>
      <c r="N322" s="452"/>
      <c r="O322" s="452"/>
      <c r="P322" s="461"/>
      <c r="Q322" s="460"/>
      <c r="R322" s="451"/>
      <c r="S322" s="451"/>
    </row>
    <row r="323" spans="10:19" ht="19.5" customHeight="1">
      <c r="J323" s="468"/>
      <c r="K323" s="452"/>
      <c r="L323" s="452"/>
      <c r="M323" s="452"/>
      <c r="N323" s="452"/>
      <c r="O323" s="452"/>
      <c r="P323" s="461"/>
      <c r="Q323" s="460"/>
      <c r="R323" s="451"/>
      <c r="S323" s="451"/>
    </row>
    <row r="324" spans="10:19" ht="19.5" customHeight="1">
      <c r="J324" s="468"/>
      <c r="K324" s="452"/>
      <c r="L324" s="452"/>
      <c r="M324" s="452"/>
      <c r="N324" s="452"/>
      <c r="O324" s="452"/>
      <c r="P324" s="461"/>
      <c r="Q324" s="460"/>
      <c r="R324" s="451"/>
      <c r="S324" s="451"/>
    </row>
  </sheetData>
  <sheetProtection/>
  <mergeCells count="15">
    <mergeCell ref="A124:I124"/>
    <mergeCell ref="A204:I204"/>
    <mergeCell ref="N166:O166"/>
    <mergeCell ref="A2:I2"/>
    <mergeCell ref="A3:I3"/>
    <mergeCell ref="A40:I40"/>
    <mergeCell ref="A82:I82"/>
    <mergeCell ref="A113:F113"/>
    <mergeCell ref="N24:O24"/>
    <mergeCell ref="N279:O279"/>
    <mergeCell ref="A163:I163"/>
    <mergeCell ref="A244:I244"/>
    <mergeCell ref="N246:O246"/>
    <mergeCell ref="A257:F257"/>
    <mergeCell ref="A245:I245"/>
  </mergeCells>
  <printOptions/>
  <pageMargins left="0.7086614173228347" right="0.11811023622047245" top="0.3937007874015748" bottom="0.1968503937007874" header="0.2755905511811024" footer="0.275590551181102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8"/>
  </sheetPr>
  <dimension ref="A1:W637"/>
  <sheetViews>
    <sheetView view="pageBreakPreview" zoomScaleSheetLayoutView="100" zoomScalePageLayoutView="0" workbookViewId="0" topLeftCell="A611">
      <selection activeCell="F540" sqref="F540"/>
    </sheetView>
  </sheetViews>
  <sheetFormatPr defaultColWidth="9.140625" defaultRowHeight="21" customHeight="1"/>
  <cols>
    <col min="1" max="1" width="9.140625" style="210" customWidth="1"/>
    <col min="2" max="2" width="9.8515625" style="210" customWidth="1"/>
    <col min="3" max="4" width="9.28125" style="210" bestFit="1" customWidth="1"/>
    <col min="5" max="5" width="15.7109375" style="210" customWidth="1"/>
    <col min="6" max="6" width="16.00390625" style="227" customWidth="1"/>
    <col min="7" max="7" width="8.00390625" style="227" customWidth="1"/>
    <col min="8" max="8" width="13.28125" style="233" customWidth="1"/>
    <col min="9" max="9" width="4.7109375" style="236" customWidth="1"/>
    <col min="10" max="10" width="7.00390625" style="391" customWidth="1"/>
    <col min="11" max="11" width="9.00390625" style="221" customWidth="1"/>
    <col min="12" max="12" width="3.7109375" style="221" customWidth="1"/>
    <col min="13" max="13" width="6.140625" style="221" customWidth="1"/>
    <col min="14" max="14" width="15.57421875" style="391" customWidth="1"/>
    <col min="15" max="15" width="16.28125" style="391" customWidth="1"/>
    <col min="16" max="16" width="10.8515625" style="210" customWidth="1"/>
    <col min="17" max="18" width="10.421875" style="210" customWidth="1"/>
    <col min="19" max="21" width="9.140625" style="210" customWidth="1"/>
    <col min="22" max="22" width="9.7109375" style="210" bestFit="1" customWidth="1"/>
    <col min="23" max="16384" width="9.140625" style="210" customWidth="1"/>
  </cols>
  <sheetData>
    <row r="1" spans="1:9" ht="21" customHeight="1">
      <c r="A1" s="682" t="s">
        <v>926</v>
      </c>
      <c r="B1" s="682"/>
      <c r="C1" s="682"/>
      <c r="D1" s="682"/>
      <c r="E1" s="682"/>
      <c r="F1" s="682"/>
      <c r="G1" s="682"/>
      <c r="H1" s="682"/>
      <c r="I1" s="682"/>
    </row>
    <row r="2" spans="1:8" ht="21" customHeight="1">
      <c r="A2" s="236"/>
      <c r="B2" s="236"/>
      <c r="C2" s="236"/>
      <c r="D2" s="236"/>
      <c r="E2" s="236"/>
      <c r="F2" s="236"/>
      <c r="H2" s="236"/>
    </row>
    <row r="3" spans="1:15" ht="21" customHeight="1">
      <c r="A3" s="683" t="s">
        <v>396</v>
      </c>
      <c r="B3" s="683"/>
      <c r="C3" s="683"/>
      <c r="D3" s="683"/>
      <c r="E3" s="683"/>
      <c r="F3" s="683"/>
      <c r="G3" s="683"/>
      <c r="H3" s="683"/>
      <c r="I3" s="683"/>
      <c r="O3" s="237" t="e">
        <f>O366</f>
        <v>#REF!</v>
      </c>
    </row>
    <row r="4" spans="1:10" ht="21" customHeight="1">
      <c r="A4" s="238"/>
      <c r="B4" s="238"/>
      <c r="C4" s="238"/>
      <c r="D4" s="238"/>
      <c r="E4" s="238"/>
      <c r="F4" s="239"/>
      <c r="G4" s="239" t="s">
        <v>196</v>
      </c>
      <c r="H4" s="240">
        <f>H5+H271+H309+H345+H549+H560</f>
        <v>13707550</v>
      </c>
      <c r="I4" s="241" t="s">
        <v>197</v>
      </c>
      <c r="J4" s="242"/>
    </row>
    <row r="5" spans="1:9" ht="21" customHeight="1">
      <c r="A5" s="243" t="s">
        <v>735</v>
      </c>
      <c r="B5" s="243"/>
      <c r="C5" s="243"/>
      <c r="D5" s="243"/>
      <c r="E5" s="418"/>
      <c r="G5" s="244" t="s">
        <v>196</v>
      </c>
      <c r="H5" s="240">
        <f>H6+H80</f>
        <v>5373950</v>
      </c>
      <c r="I5" s="245" t="s">
        <v>197</v>
      </c>
    </row>
    <row r="6" spans="1:15" s="246" customFormat="1" ht="21" customHeight="1">
      <c r="A6" s="543" t="s">
        <v>193</v>
      </c>
      <c r="E6" s="247" t="s">
        <v>86</v>
      </c>
      <c r="F6" s="244"/>
      <c r="G6" s="244" t="s">
        <v>196</v>
      </c>
      <c r="H6" s="248">
        <f>H7+H13+H40</f>
        <v>1341620</v>
      </c>
      <c r="I6" s="245" t="s">
        <v>197</v>
      </c>
      <c r="J6" s="249"/>
      <c r="K6" s="250"/>
      <c r="L6" s="250"/>
      <c r="M6" s="250"/>
      <c r="N6" s="249"/>
      <c r="O6" s="249"/>
    </row>
    <row r="7" spans="1:12" ht="21" customHeight="1">
      <c r="A7" s="222" t="s">
        <v>235</v>
      </c>
      <c r="F7" s="223"/>
      <c r="G7" s="223" t="s">
        <v>196</v>
      </c>
      <c r="H7" s="251">
        <f>H8</f>
        <v>718320</v>
      </c>
      <c r="I7" s="252" t="s">
        <v>197</v>
      </c>
      <c r="J7" s="242"/>
      <c r="K7" s="232"/>
      <c r="L7" s="232"/>
    </row>
    <row r="8" spans="1:16" ht="21" customHeight="1">
      <c r="A8" s="208" t="s">
        <v>195</v>
      </c>
      <c r="C8" s="211">
        <v>522000</v>
      </c>
      <c r="F8" s="223"/>
      <c r="G8" s="223" t="s">
        <v>196</v>
      </c>
      <c r="H8" s="225">
        <f>H9+H11</f>
        <v>718320</v>
      </c>
      <c r="I8" s="252" t="s">
        <v>197</v>
      </c>
      <c r="O8" s="689" t="s">
        <v>596</v>
      </c>
      <c r="P8" s="689"/>
    </row>
    <row r="9" spans="1:18" ht="21" customHeight="1">
      <c r="A9" s="207" t="s">
        <v>198</v>
      </c>
      <c r="B9" s="207"/>
      <c r="C9" s="211">
        <v>220100</v>
      </c>
      <c r="D9" s="207"/>
      <c r="E9" s="207"/>
      <c r="F9" s="223"/>
      <c r="G9" s="223" t="s">
        <v>199</v>
      </c>
      <c r="H9" s="251">
        <v>676320</v>
      </c>
      <c r="I9" s="252" t="s">
        <v>197</v>
      </c>
      <c r="N9" s="253"/>
      <c r="O9" s="221" t="s">
        <v>309</v>
      </c>
      <c r="P9" s="254">
        <f>H9</f>
        <v>676320</v>
      </c>
      <c r="Q9" s="255" t="s">
        <v>581</v>
      </c>
      <c r="R9" s="255" t="s">
        <v>582</v>
      </c>
    </row>
    <row r="10" spans="1:18" s="207" customFormat="1" ht="21" customHeight="1">
      <c r="A10" s="227" t="s">
        <v>67</v>
      </c>
      <c r="B10" s="210" t="s">
        <v>565</v>
      </c>
      <c r="C10" s="210"/>
      <c r="D10" s="210"/>
      <c r="E10" s="210"/>
      <c r="F10" s="227"/>
      <c r="G10" s="227"/>
      <c r="H10" s="233"/>
      <c r="I10" s="236"/>
      <c r="J10" s="242"/>
      <c r="K10" s="232"/>
      <c r="L10" s="232"/>
      <c r="M10" s="232"/>
      <c r="N10" s="242"/>
      <c r="O10" s="221" t="s">
        <v>580</v>
      </c>
      <c r="P10" s="254">
        <v>0</v>
      </c>
      <c r="Q10" s="207">
        <v>0</v>
      </c>
      <c r="R10" s="207">
        <v>0</v>
      </c>
    </row>
    <row r="11" spans="1:18" ht="21" customHeight="1">
      <c r="A11" s="207" t="s">
        <v>1147</v>
      </c>
      <c r="B11" s="207"/>
      <c r="C11" s="207"/>
      <c r="D11" s="207"/>
      <c r="E11" s="207"/>
      <c r="F11" s="223"/>
      <c r="G11" s="223" t="s">
        <v>199</v>
      </c>
      <c r="H11" s="251">
        <v>42000</v>
      </c>
      <c r="I11" s="252" t="s">
        <v>197</v>
      </c>
      <c r="O11" s="221" t="s">
        <v>418</v>
      </c>
      <c r="P11" s="254">
        <f>H11</f>
        <v>42000</v>
      </c>
      <c r="Q11" s="221"/>
      <c r="R11" s="221"/>
    </row>
    <row r="12" spans="1:9" ht="21" customHeight="1">
      <c r="A12" s="227" t="s">
        <v>67</v>
      </c>
      <c r="B12" s="210" t="s">
        <v>321</v>
      </c>
      <c r="I12" s="544"/>
    </row>
    <row r="13" spans="1:9" ht="21" customHeight="1">
      <c r="A13" s="222" t="s">
        <v>334</v>
      </c>
      <c r="C13" s="211">
        <v>530000</v>
      </c>
      <c r="F13" s="223"/>
      <c r="G13" s="223" t="s">
        <v>196</v>
      </c>
      <c r="H13" s="251">
        <f>H14+H17+H28</f>
        <v>596000</v>
      </c>
      <c r="I13" s="252" t="s">
        <v>197</v>
      </c>
    </row>
    <row r="14" spans="1:14" ht="21" customHeight="1">
      <c r="A14" s="208" t="s">
        <v>201</v>
      </c>
      <c r="C14" s="211">
        <v>531000</v>
      </c>
      <c r="F14" s="223"/>
      <c r="G14" s="223" t="s">
        <v>196</v>
      </c>
      <c r="H14" s="251">
        <f>H15</f>
        <v>41000</v>
      </c>
      <c r="I14" s="252" t="s">
        <v>197</v>
      </c>
      <c r="N14" s="253"/>
    </row>
    <row r="15" spans="1:14" ht="21" customHeight="1">
      <c r="A15" s="207" t="s">
        <v>68</v>
      </c>
      <c r="B15" s="207"/>
      <c r="C15" s="207"/>
      <c r="D15" s="211">
        <v>310500</v>
      </c>
      <c r="E15" s="207"/>
      <c r="F15" s="223"/>
      <c r="G15" s="223" t="s">
        <v>199</v>
      </c>
      <c r="H15" s="225">
        <v>41000</v>
      </c>
      <c r="I15" s="252" t="s">
        <v>197</v>
      </c>
      <c r="K15" s="256"/>
      <c r="L15" s="256"/>
      <c r="M15" s="256"/>
      <c r="N15" s="257"/>
    </row>
    <row r="16" spans="1:14" ht="21" customHeight="1">
      <c r="A16" s="227" t="s">
        <v>67</v>
      </c>
      <c r="B16" s="210" t="s">
        <v>242</v>
      </c>
      <c r="H16" s="231"/>
      <c r="K16" s="256"/>
      <c r="L16" s="256"/>
      <c r="M16" s="256"/>
      <c r="N16" s="257"/>
    </row>
    <row r="17" spans="1:9" ht="21" customHeight="1">
      <c r="A17" s="208" t="s">
        <v>202</v>
      </c>
      <c r="B17" s="211">
        <v>532000</v>
      </c>
      <c r="C17" s="210" t="s">
        <v>192</v>
      </c>
      <c r="D17" s="207"/>
      <c r="E17" s="207"/>
      <c r="F17" s="223"/>
      <c r="G17" s="223" t="s">
        <v>196</v>
      </c>
      <c r="H17" s="251">
        <f>H18+H20+H23+H26</f>
        <v>500000</v>
      </c>
      <c r="I17" s="252" t="s">
        <v>197</v>
      </c>
    </row>
    <row r="18" spans="1:18" ht="21" customHeight="1">
      <c r="A18" s="209" t="s">
        <v>203</v>
      </c>
      <c r="B18" s="207"/>
      <c r="C18" s="207"/>
      <c r="D18" s="207"/>
      <c r="E18" s="207"/>
      <c r="F18" s="223"/>
      <c r="G18" s="223" t="s">
        <v>196</v>
      </c>
      <c r="H18" s="225">
        <f>H19</f>
        <v>280000</v>
      </c>
      <c r="I18" s="252" t="s">
        <v>197</v>
      </c>
      <c r="J18" s="242"/>
      <c r="K18" s="232"/>
      <c r="L18" s="232"/>
      <c r="M18" s="232"/>
      <c r="N18" s="242"/>
      <c r="O18" s="242"/>
      <c r="P18" s="224"/>
      <c r="Q18" s="226"/>
      <c r="R18" s="224"/>
    </row>
    <row r="19" spans="1:18" ht="21" customHeight="1">
      <c r="A19" s="227" t="s">
        <v>67</v>
      </c>
      <c r="B19" s="545" t="s">
        <v>602</v>
      </c>
      <c r="G19" s="227" t="s">
        <v>199</v>
      </c>
      <c r="H19" s="231">
        <v>280000</v>
      </c>
      <c r="I19" s="236" t="s">
        <v>197</v>
      </c>
      <c r="J19" s="242"/>
      <c r="K19" s="232"/>
      <c r="L19" s="232"/>
      <c r="M19" s="232"/>
      <c r="N19" s="242"/>
      <c r="O19" s="242"/>
      <c r="P19" s="229"/>
      <c r="Q19" s="230"/>
      <c r="R19" s="209"/>
    </row>
    <row r="20" spans="1:18" ht="21" customHeight="1">
      <c r="A20" s="209" t="s">
        <v>541</v>
      </c>
      <c r="B20" s="207"/>
      <c r="C20" s="207"/>
      <c r="D20" s="207"/>
      <c r="E20" s="207"/>
      <c r="F20" s="223"/>
      <c r="G20" s="223" t="s">
        <v>196</v>
      </c>
      <c r="H20" s="225">
        <f>H22</f>
        <v>160000</v>
      </c>
      <c r="I20" s="252" t="s">
        <v>197</v>
      </c>
      <c r="J20" s="242"/>
      <c r="K20" s="232"/>
      <c r="L20" s="232"/>
      <c r="M20" s="232"/>
      <c r="N20" s="242"/>
      <c r="O20" s="242"/>
      <c r="Q20" s="230"/>
      <c r="R20" s="209"/>
    </row>
    <row r="21" spans="1:15" ht="21" customHeight="1">
      <c r="A21" s="227" t="s">
        <v>67</v>
      </c>
      <c r="B21" s="210" t="s">
        <v>542</v>
      </c>
      <c r="H21" s="231"/>
      <c r="I21" s="252"/>
      <c r="J21" s="242"/>
      <c r="K21" s="232"/>
      <c r="L21" s="232"/>
      <c r="M21" s="232"/>
      <c r="N21" s="242"/>
      <c r="O21" s="242"/>
    </row>
    <row r="22" spans="1:9" ht="21" customHeight="1">
      <c r="A22" s="227"/>
      <c r="B22" s="229" t="s">
        <v>490</v>
      </c>
      <c r="F22" s="223"/>
      <c r="G22" s="227" t="s">
        <v>199</v>
      </c>
      <c r="H22" s="231">
        <v>160000</v>
      </c>
      <c r="I22" s="236" t="s">
        <v>197</v>
      </c>
    </row>
    <row r="23" spans="1:15" s="246" customFormat="1" ht="21" customHeight="1">
      <c r="A23" s="209" t="s">
        <v>736</v>
      </c>
      <c r="B23" s="207"/>
      <c r="C23" s="207"/>
      <c r="D23" s="207"/>
      <c r="E23" s="207"/>
      <c r="F23" s="223"/>
      <c r="G23" s="223" t="s">
        <v>196</v>
      </c>
      <c r="H23" s="225">
        <f>H25</f>
        <v>40000</v>
      </c>
      <c r="I23" s="252" t="s">
        <v>197</v>
      </c>
      <c r="J23" s="391"/>
      <c r="K23" s="221"/>
      <c r="L23" s="221"/>
      <c r="M23" s="221"/>
      <c r="N23" s="391"/>
      <c r="O23" s="391"/>
    </row>
    <row r="24" spans="1:14" ht="21" customHeight="1">
      <c r="A24" s="227" t="s">
        <v>67</v>
      </c>
      <c r="B24" s="210" t="s">
        <v>367</v>
      </c>
      <c r="H24" s="231"/>
      <c r="I24" s="252"/>
      <c r="K24" s="234"/>
      <c r="L24" s="234"/>
      <c r="M24" s="234"/>
      <c r="N24" s="257"/>
    </row>
    <row r="25" spans="1:13" ht="21" customHeight="1">
      <c r="A25" s="227"/>
      <c r="B25" s="229" t="s">
        <v>529</v>
      </c>
      <c r="E25" s="210" t="s">
        <v>1022</v>
      </c>
      <c r="F25" s="223"/>
      <c r="G25" s="227" t="s">
        <v>199</v>
      </c>
      <c r="H25" s="231">
        <v>40000</v>
      </c>
      <c r="I25" s="236" t="s">
        <v>197</v>
      </c>
      <c r="J25" s="232"/>
      <c r="K25" s="232"/>
      <c r="L25" s="232"/>
      <c r="M25" s="391"/>
    </row>
    <row r="26" spans="1:13" ht="21" customHeight="1">
      <c r="A26" s="207" t="s">
        <v>1219</v>
      </c>
      <c r="B26" s="207"/>
      <c r="C26" s="207"/>
      <c r="D26" s="224"/>
      <c r="E26" s="546"/>
      <c r="F26" s="224" t="s">
        <v>368</v>
      </c>
      <c r="G26" s="223" t="s">
        <v>196</v>
      </c>
      <c r="H26" s="225">
        <f>H27</f>
        <v>20000</v>
      </c>
      <c r="I26" s="207" t="s">
        <v>197</v>
      </c>
      <c r="J26" s="393"/>
      <c r="K26" s="393"/>
      <c r="L26" s="393"/>
      <c r="M26" s="391"/>
    </row>
    <row r="27" spans="1:13" ht="21" customHeight="1">
      <c r="A27" s="227" t="s">
        <v>67</v>
      </c>
      <c r="B27" s="229" t="s">
        <v>76</v>
      </c>
      <c r="C27" s="229"/>
      <c r="D27" s="547"/>
      <c r="E27" s="548"/>
      <c r="F27" s="547"/>
      <c r="G27" s="227" t="s">
        <v>199</v>
      </c>
      <c r="H27" s="235">
        <v>20000</v>
      </c>
      <c r="I27" s="210" t="s">
        <v>197</v>
      </c>
      <c r="J27" s="393"/>
      <c r="K27" s="393"/>
      <c r="L27" s="393"/>
      <c r="M27" s="391"/>
    </row>
    <row r="28" spans="1:13" ht="21" customHeight="1">
      <c r="A28" s="208" t="s">
        <v>1115</v>
      </c>
      <c r="B28" s="207"/>
      <c r="C28" s="210" t="s">
        <v>1023</v>
      </c>
      <c r="D28" s="207"/>
      <c r="E28" s="207"/>
      <c r="F28" s="223"/>
      <c r="G28" s="223" t="s">
        <v>196</v>
      </c>
      <c r="H28" s="225">
        <f>H29+H31</f>
        <v>55000</v>
      </c>
      <c r="I28" s="252" t="s">
        <v>197</v>
      </c>
      <c r="J28" s="232"/>
      <c r="K28" s="232"/>
      <c r="L28" s="232"/>
      <c r="M28" s="391"/>
    </row>
    <row r="29" spans="1:17" ht="21" customHeight="1">
      <c r="A29" s="207" t="s">
        <v>1116</v>
      </c>
      <c r="F29" s="210"/>
      <c r="G29" s="223" t="s">
        <v>199</v>
      </c>
      <c r="H29" s="225">
        <v>30000</v>
      </c>
      <c r="I29" s="207" t="s">
        <v>197</v>
      </c>
      <c r="J29" s="221"/>
      <c r="K29" s="258"/>
      <c r="N29" s="221"/>
      <c r="P29" s="391"/>
      <c r="Q29" s="391"/>
    </row>
    <row r="30" spans="1:16" s="207" customFormat="1" ht="21" customHeight="1">
      <c r="A30" s="227" t="s">
        <v>67</v>
      </c>
      <c r="B30" s="210" t="s">
        <v>543</v>
      </c>
      <c r="C30" s="210"/>
      <c r="D30" s="210"/>
      <c r="E30" s="210"/>
      <c r="F30" s="223"/>
      <c r="G30" s="223"/>
      <c r="H30" s="225"/>
      <c r="I30" s="236"/>
      <c r="J30" s="391"/>
      <c r="K30" s="221"/>
      <c r="L30" s="221"/>
      <c r="M30" s="221"/>
      <c r="N30" s="259"/>
      <c r="O30" s="242"/>
      <c r="P30" s="210"/>
    </row>
    <row r="31" spans="1:16" s="207" customFormat="1" ht="21" customHeight="1">
      <c r="A31" s="207" t="s">
        <v>1120</v>
      </c>
      <c r="B31" s="210"/>
      <c r="C31" s="210"/>
      <c r="D31" s="211"/>
      <c r="E31" s="228"/>
      <c r="F31" s="227"/>
      <c r="G31" s="223" t="s">
        <v>199</v>
      </c>
      <c r="H31" s="225">
        <v>25000</v>
      </c>
      <c r="I31" s="252" t="s">
        <v>197</v>
      </c>
      <c r="J31" s="391"/>
      <c r="K31" s="242"/>
      <c r="L31" s="221"/>
      <c r="M31" s="221"/>
      <c r="N31" s="259"/>
      <c r="O31" s="242"/>
      <c r="P31" s="210"/>
    </row>
    <row r="32" spans="1:14" ht="21" customHeight="1">
      <c r="A32" s="549" t="s">
        <v>67</v>
      </c>
      <c r="B32" s="210" t="s">
        <v>370</v>
      </c>
      <c r="D32" s="211"/>
      <c r="E32" s="228"/>
      <c r="H32" s="231"/>
      <c r="I32" s="252"/>
      <c r="N32" s="253"/>
    </row>
    <row r="33" spans="2:9" ht="21" customHeight="1">
      <c r="B33" s="210" t="s">
        <v>371</v>
      </c>
      <c r="D33" s="211"/>
      <c r="E33" s="228"/>
      <c r="H33" s="231"/>
      <c r="I33" s="252"/>
    </row>
    <row r="34" spans="4:9" ht="21" customHeight="1">
      <c r="D34" s="211"/>
      <c r="E34" s="228"/>
      <c r="H34" s="231"/>
      <c r="I34" s="252"/>
    </row>
    <row r="35" spans="4:9" ht="21" customHeight="1">
      <c r="D35" s="211"/>
      <c r="E35" s="228"/>
      <c r="H35" s="231"/>
      <c r="I35" s="252"/>
    </row>
    <row r="36" spans="4:9" ht="21" customHeight="1">
      <c r="D36" s="211"/>
      <c r="E36" s="228"/>
      <c r="H36" s="231"/>
      <c r="I36" s="252"/>
    </row>
    <row r="37" spans="4:9" ht="21" customHeight="1">
      <c r="D37" s="211"/>
      <c r="E37" s="228"/>
      <c r="H37" s="231"/>
      <c r="I37" s="252"/>
    </row>
    <row r="38" spans="4:9" ht="21" customHeight="1">
      <c r="D38" s="211"/>
      <c r="E38" s="228"/>
      <c r="H38" s="231"/>
      <c r="I38" s="252"/>
    </row>
    <row r="39" spans="1:9" ht="21" customHeight="1">
      <c r="A39" s="682" t="s">
        <v>927</v>
      </c>
      <c r="B39" s="682"/>
      <c r="C39" s="682"/>
      <c r="D39" s="682"/>
      <c r="E39" s="682"/>
      <c r="F39" s="682"/>
      <c r="G39" s="682"/>
      <c r="H39" s="682"/>
      <c r="I39" s="682"/>
    </row>
    <row r="40" spans="1:15" ht="19.5" customHeight="1">
      <c r="A40" s="222" t="s">
        <v>206</v>
      </c>
      <c r="B40" s="210">
        <v>540000</v>
      </c>
      <c r="C40" s="207"/>
      <c r="D40" s="207"/>
      <c r="E40" s="207"/>
      <c r="F40" s="223"/>
      <c r="G40" s="223" t="s">
        <v>196</v>
      </c>
      <c r="H40" s="225">
        <f>H41</f>
        <v>27300</v>
      </c>
      <c r="I40" s="207" t="s">
        <v>197</v>
      </c>
      <c r="J40" s="210"/>
      <c r="K40" s="210"/>
      <c r="L40" s="210"/>
      <c r="M40" s="210"/>
      <c r="N40" s="210"/>
      <c r="O40" s="210"/>
    </row>
    <row r="41" spans="1:9" s="207" customFormat="1" ht="19.5" customHeight="1">
      <c r="A41" s="208" t="s">
        <v>1124</v>
      </c>
      <c r="B41" s="210"/>
      <c r="C41" s="210" t="s">
        <v>1024</v>
      </c>
      <c r="F41" s="223"/>
      <c r="G41" s="223" t="s">
        <v>196</v>
      </c>
      <c r="H41" s="225">
        <f>H42+H53</f>
        <v>27300</v>
      </c>
      <c r="I41" s="207" t="s">
        <v>197</v>
      </c>
    </row>
    <row r="42" spans="1:15" ht="19.5" customHeight="1">
      <c r="A42" s="207" t="s">
        <v>652</v>
      </c>
      <c r="C42" s="211">
        <v>411600</v>
      </c>
      <c r="E42" s="550"/>
      <c r="F42" s="223"/>
      <c r="G42" s="223" t="s">
        <v>196</v>
      </c>
      <c r="H42" s="231">
        <f>H43</f>
        <v>4300</v>
      </c>
      <c r="I42" s="207" t="s">
        <v>197</v>
      </c>
      <c r="J42" s="210"/>
      <c r="K42" s="210"/>
      <c r="L42" s="210"/>
      <c r="M42" s="210"/>
      <c r="N42" s="210"/>
      <c r="O42" s="210"/>
    </row>
    <row r="43" spans="1:15" ht="19.5" customHeight="1">
      <c r="A43" s="684" t="s">
        <v>1148</v>
      </c>
      <c r="B43" s="684"/>
      <c r="C43" s="684"/>
      <c r="D43" s="684"/>
      <c r="E43" s="684"/>
      <c r="F43" s="684"/>
      <c r="G43" s="223" t="s">
        <v>199</v>
      </c>
      <c r="H43" s="231">
        <v>4300</v>
      </c>
      <c r="I43" s="207" t="s">
        <v>197</v>
      </c>
      <c r="J43" s="210"/>
      <c r="K43" s="293"/>
      <c r="L43" s="210"/>
      <c r="M43" s="210"/>
      <c r="N43" s="210"/>
      <c r="O43" s="210"/>
    </row>
    <row r="44" spans="1:15" ht="19.5" customHeight="1">
      <c r="A44" s="224"/>
      <c r="B44" s="224" t="s">
        <v>885</v>
      </c>
      <c r="C44" s="224"/>
      <c r="D44" s="224"/>
      <c r="E44" s="224"/>
      <c r="F44" s="224"/>
      <c r="G44" s="223"/>
      <c r="H44" s="231"/>
      <c r="I44" s="207"/>
      <c r="J44" s="210"/>
      <c r="K44" s="293"/>
      <c r="L44" s="210"/>
      <c r="M44" s="210"/>
      <c r="N44" s="210"/>
      <c r="O44" s="210"/>
    </row>
    <row r="45" spans="1:15" ht="19.5" customHeight="1">
      <c r="A45" s="551"/>
      <c r="B45" s="293" t="s">
        <v>886</v>
      </c>
      <c r="D45" s="211"/>
      <c r="E45" s="550"/>
      <c r="F45" s="211"/>
      <c r="H45" s="231"/>
      <c r="I45" s="210"/>
      <c r="J45" s="210"/>
      <c r="K45" s="210"/>
      <c r="L45" s="210"/>
      <c r="M45" s="210"/>
      <c r="N45" s="210"/>
      <c r="O45" s="210"/>
    </row>
    <row r="46" spans="1:15" ht="19.5" customHeight="1">
      <c r="A46" s="552" t="s">
        <v>67</v>
      </c>
      <c r="B46" s="215" t="s">
        <v>887</v>
      </c>
      <c r="D46" s="211"/>
      <c r="E46" s="550"/>
      <c r="F46" s="211"/>
      <c r="H46" s="231"/>
      <c r="I46" s="210"/>
      <c r="J46" s="210"/>
      <c r="K46" s="210"/>
      <c r="L46" s="210"/>
      <c r="M46" s="210"/>
      <c r="N46" s="210"/>
      <c r="O46" s="210"/>
    </row>
    <row r="47" spans="1:15" ht="19.5" customHeight="1">
      <c r="A47" s="552" t="s">
        <v>67</v>
      </c>
      <c r="B47" s="215" t="s">
        <v>888</v>
      </c>
      <c r="D47" s="211"/>
      <c r="E47" s="550"/>
      <c r="F47" s="211"/>
      <c r="H47" s="231"/>
      <c r="I47" s="210"/>
      <c r="J47" s="210"/>
      <c r="K47" s="210"/>
      <c r="L47" s="210"/>
      <c r="M47" s="210"/>
      <c r="N47" s="210"/>
      <c r="O47" s="210"/>
    </row>
    <row r="48" spans="1:15" ht="19.5" customHeight="1">
      <c r="A48" s="552" t="s">
        <v>67</v>
      </c>
      <c r="B48" s="215" t="s">
        <v>1001</v>
      </c>
      <c r="D48" s="211"/>
      <c r="E48" s="550"/>
      <c r="F48" s="211"/>
      <c r="H48" s="231"/>
      <c r="I48" s="210"/>
      <c r="J48" s="210"/>
      <c r="K48" s="210"/>
      <c r="L48" s="210"/>
      <c r="M48" s="210"/>
      <c r="N48" s="210"/>
      <c r="O48" s="210"/>
    </row>
    <row r="49" spans="1:15" ht="19.5" customHeight="1">
      <c r="A49" s="552" t="s">
        <v>67</v>
      </c>
      <c r="B49" s="215" t="s">
        <v>1002</v>
      </c>
      <c r="D49" s="211"/>
      <c r="E49" s="550"/>
      <c r="F49" s="211"/>
      <c r="H49" s="231"/>
      <c r="I49" s="210"/>
      <c r="J49" s="210"/>
      <c r="K49" s="210"/>
      <c r="L49" s="210"/>
      <c r="M49" s="210"/>
      <c r="N49" s="210"/>
      <c r="O49" s="210"/>
    </row>
    <row r="50" spans="1:15" ht="19.5" customHeight="1">
      <c r="A50" s="552" t="s">
        <v>67</v>
      </c>
      <c r="B50" s="215" t="s">
        <v>889</v>
      </c>
      <c r="D50" s="211"/>
      <c r="E50" s="550"/>
      <c r="F50" s="211"/>
      <c r="H50" s="231"/>
      <c r="I50" s="210"/>
      <c r="J50" s="210"/>
      <c r="K50" s="210"/>
      <c r="L50" s="210"/>
      <c r="M50" s="210"/>
      <c r="N50" s="210"/>
      <c r="O50" s="210"/>
    </row>
    <row r="51" spans="1:15" ht="19.5" customHeight="1">
      <c r="A51" s="552" t="s">
        <v>67</v>
      </c>
      <c r="B51" s="215" t="s">
        <v>890</v>
      </c>
      <c r="D51" s="211"/>
      <c r="E51" s="550"/>
      <c r="F51" s="211"/>
      <c r="H51" s="231"/>
      <c r="I51" s="210"/>
      <c r="J51" s="210"/>
      <c r="K51" s="210"/>
      <c r="L51" s="210"/>
      <c r="M51" s="210"/>
      <c r="N51" s="210"/>
      <c r="O51" s="210"/>
    </row>
    <row r="52" spans="1:15" ht="19.5" customHeight="1">
      <c r="A52" s="227"/>
      <c r="B52" s="229" t="s">
        <v>653</v>
      </c>
      <c r="C52" s="229"/>
      <c r="D52" s="547"/>
      <c r="E52" s="548"/>
      <c r="F52" s="547"/>
      <c r="G52" s="443"/>
      <c r="H52" s="230"/>
      <c r="I52" s="207"/>
      <c r="J52" s="210"/>
      <c r="K52" s="210"/>
      <c r="L52" s="210"/>
      <c r="M52" s="210"/>
      <c r="N52" s="210"/>
      <c r="O52" s="210"/>
    </row>
    <row r="53" spans="1:15" ht="19.5" customHeight="1">
      <c r="A53" s="224" t="s">
        <v>891</v>
      </c>
      <c r="B53" s="209"/>
      <c r="C53" s="229"/>
      <c r="D53" s="547"/>
      <c r="E53" s="548"/>
      <c r="F53" s="547"/>
      <c r="G53" s="223" t="s">
        <v>196</v>
      </c>
      <c r="H53" s="225">
        <f>H54+H61</f>
        <v>23000</v>
      </c>
      <c r="I53" s="207" t="s">
        <v>197</v>
      </c>
      <c r="J53" s="210"/>
      <c r="K53" s="210"/>
      <c r="L53" s="210"/>
      <c r="M53" s="210"/>
      <c r="N53" s="210"/>
      <c r="O53" s="210"/>
    </row>
    <row r="54" spans="1:15" ht="19.5" customHeight="1">
      <c r="A54" s="684" t="s">
        <v>892</v>
      </c>
      <c r="B54" s="684"/>
      <c r="C54" s="684"/>
      <c r="D54" s="684"/>
      <c r="E54" s="684"/>
      <c r="F54" s="684"/>
      <c r="G54" s="223" t="s">
        <v>199</v>
      </c>
      <c r="H54" s="231">
        <v>17000</v>
      </c>
      <c r="I54" s="207" t="s">
        <v>197</v>
      </c>
      <c r="J54" s="210"/>
      <c r="K54" s="210"/>
      <c r="L54" s="210"/>
      <c r="M54" s="210"/>
      <c r="N54" s="210"/>
      <c r="O54" s="210"/>
    </row>
    <row r="55" spans="1:15" ht="19.5" customHeight="1">
      <c r="A55" s="227" t="s">
        <v>67</v>
      </c>
      <c r="B55" s="210" t="s">
        <v>893</v>
      </c>
      <c r="D55" s="211"/>
      <c r="E55" s="550"/>
      <c r="F55" s="211"/>
      <c r="H55" s="231"/>
      <c r="I55" s="207"/>
      <c r="J55" s="210"/>
      <c r="K55" s="210"/>
      <c r="L55" s="210"/>
      <c r="M55" s="210"/>
      <c r="N55" s="210"/>
      <c r="O55" s="210"/>
    </row>
    <row r="56" spans="1:15" ht="19.5" customHeight="1">
      <c r="A56" s="227"/>
      <c r="B56" s="293" t="s">
        <v>886</v>
      </c>
      <c r="C56" s="229"/>
      <c r="D56" s="547"/>
      <c r="E56" s="548"/>
      <c r="F56" s="547"/>
      <c r="G56" s="443"/>
      <c r="H56" s="230"/>
      <c r="I56" s="207"/>
      <c r="J56" s="210"/>
      <c r="K56" s="210"/>
      <c r="L56" s="210"/>
      <c r="M56" s="210"/>
      <c r="N56" s="210"/>
      <c r="O56" s="210"/>
    </row>
    <row r="57" spans="1:15" ht="19.5" customHeight="1">
      <c r="A57" s="227"/>
      <c r="B57" s="229" t="s">
        <v>894</v>
      </c>
      <c r="C57" s="229"/>
      <c r="D57" s="547"/>
      <c r="E57" s="548"/>
      <c r="F57" s="547"/>
      <c r="G57" s="443"/>
      <c r="H57" s="230"/>
      <c r="I57" s="207"/>
      <c r="J57" s="210"/>
      <c r="K57" s="210"/>
      <c r="L57" s="210"/>
      <c r="M57" s="210"/>
      <c r="N57" s="210"/>
      <c r="O57" s="210"/>
    </row>
    <row r="58" spans="1:15" ht="19.5" customHeight="1">
      <c r="A58" s="227"/>
      <c r="B58" s="229" t="s">
        <v>895</v>
      </c>
      <c r="C58" s="229"/>
      <c r="D58" s="547"/>
      <c r="E58" s="548"/>
      <c r="F58" s="547"/>
      <c r="G58" s="443"/>
      <c r="H58" s="230"/>
      <c r="I58" s="207"/>
      <c r="J58" s="210"/>
      <c r="K58" s="210"/>
      <c r="L58" s="210"/>
      <c r="M58" s="210"/>
      <c r="N58" s="210"/>
      <c r="O58" s="210"/>
    </row>
    <row r="59" spans="1:15" ht="19.5" customHeight="1">
      <c r="A59" s="227"/>
      <c r="B59" s="229" t="s">
        <v>896</v>
      </c>
      <c r="C59" s="229"/>
      <c r="D59" s="547"/>
      <c r="E59" s="548"/>
      <c r="F59" s="547"/>
      <c r="G59" s="443"/>
      <c r="H59" s="230"/>
      <c r="I59" s="207"/>
      <c r="J59" s="210"/>
      <c r="K59" s="210"/>
      <c r="L59" s="210"/>
      <c r="M59" s="210"/>
      <c r="N59" s="210"/>
      <c r="O59" s="210"/>
    </row>
    <row r="60" spans="1:15" ht="19.5" customHeight="1">
      <c r="A60" s="227"/>
      <c r="B60" s="229" t="s">
        <v>897</v>
      </c>
      <c r="C60" s="229"/>
      <c r="D60" s="547"/>
      <c r="E60" s="548"/>
      <c r="F60" s="547"/>
      <c r="G60" s="443"/>
      <c r="H60" s="230"/>
      <c r="I60" s="207"/>
      <c r="J60" s="210"/>
      <c r="K60" s="210"/>
      <c r="L60" s="210"/>
      <c r="M60" s="210"/>
      <c r="N60" s="210"/>
      <c r="O60" s="210"/>
    </row>
    <row r="61" spans="1:15" ht="19.5" customHeight="1">
      <c r="A61" s="684" t="s">
        <v>898</v>
      </c>
      <c r="B61" s="684"/>
      <c r="C61" s="684"/>
      <c r="D61" s="684"/>
      <c r="E61" s="684"/>
      <c r="F61" s="684"/>
      <c r="G61" s="223" t="s">
        <v>199</v>
      </c>
      <c r="H61" s="231">
        <v>6000</v>
      </c>
      <c r="I61" s="207" t="s">
        <v>197</v>
      </c>
      <c r="J61" s="210"/>
      <c r="K61" s="210"/>
      <c r="L61" s="210"/>
      <c r="M61" s="210"/>
      <c r="N61" s="210"/>
      <c r="O61" s="210"/>
    </row>
    <row r="62" spans="1:15" ht="19.5" customHeight="1">
      <c r="A62" s="227" t="s">
        <v>67</v>
      </c>
      <c r="B62" s="210" t="s">
        <v>899</v>
      </c>
      <c r="D62" s="211"/>
      <c r="E62" s="550"/>
      <c r="F62" s="211"/>
      <c r="H62" s="231"/>
      <c r="I62" s="207"/>
      <c r="J62" s="210"/>
      <c r="K62" s="210"/>
      <c r="L62" s="210"/>
      <c r="M62" s="210"/>
      <c r="N62" s="210"/>
      <c r="O62" s="210"/>
    </row>
    <row r="63" spans="1:15" ht="19.5" customHeight="1">
      <c r="A63" s="227"/>
      <c r="B63" s="293" t="s">
        <v>886</v>
      </c>
      <c r="C63" s="229"/>
      <c r="D63" s="547"/>
      <c r="E63" s="548"/>
      <c r="F63" s="547"/>
      <c r="G63" s="443"/>
      <c r="H63" s="230"/>
      <c r="I63" s="207"/>
      <c r="J63" s="210"/>
      <c r="K63" s="210"/>
      <c r="L63" s="210"/>
      <c r="M63" s="210"/>
      <c r="N63" s="210"/>
      <c r="O63" s="210"/>
    </row>
    <row r="64" spans="1:15" ht="19.5" customHeight="1">
      <c r="A64" s="227"/>
      <c r="B64" s="215" t="s">
        <v>900</v>
      </c>
      <c r="D64" s="211"/>
      <c r="E64" s="550"/>
      <c r="F64" s="211"/>
      <c r="H64" s="231"/>
      <c r="I64" s="207"/>
      <c r="J64" s="210"/>
      <c r="K64" s="210"/>
      <c r="L64" s="210"/>
      <c r="M64" s="210"/>
      <c r="N64" s="210"/>
      <c r="O64" s="210"/>
    </row>
    <row r="65" spans="1:15" ht="19.5" customHeight="1">
      <c r="A65" s="227"/>
      <c r="B65" s="215" t="s">
        <v>901</v>
      </c>
      <c r="D65" s="211"/>
      <c r="E65" s="550"/>
      <c r="F65" s="211"/>
      <c r="H65" s="231"/>
      <c r="I65" s="207"/>
      <c r="J65" s="210"/>
      <c r="K65" s="210"/>
      <c r="L65" s="210"/>
      <c r="M65" s="210"/>
      <c r="N65" s="210"/>
      <c r="O65" s="210"/>
    </row>
    <row r="66" spans="1:15" ht="19.5" customHeight="1">
      <c r="A66" s="227"/>
      <c r="B66" s="229"/>
      <c r="C66" s="229"/>
      <c r="D66" s="547"/>
      <c r="E66" s="548"/>
      <c r="F66" s="547"/>
      <c r="G66" s="443"/>
      <c r="H66" s="230"/>
      <c r="I66" s="207"/>
      <c r="J66" s="210"/>
      <c r="K66" s="210"/>
      <c r="L66" s="210"/>
      <c r="M66" s="210"/>
      <c r="N66" s="210"/>
      <c r="O66" s="210"/>
    </row>
    <row r="67" spans="2:13" ht="21" customHeight="1">
      <c r="B67" s="262"/>
      <c r="D67" s="211"/>
      <c r="E67" s="550"/>
      <c r="H67" s="231"/>
      <c r="I67" s="252"/>
      <c r="K67" s="392"/>
      <c r="L67" s="392"/>
      <c r="M67" s="392"/>
    </row>
    <row r="68" spans="2:13" ht="21" customHeight="1">
      <c r="B68" s="229"/>
      <c r="C68" s="229"/>
      <c r="D68" s="547"/>
      <c r="E68" s="548"/>
      <c r="F68" s="547"/>
      <c r="G68" s="443"/>
      <c r="H68" s="230"/>
      <c r="I68" s="252"/>
      <c r="K68" s="392"/>
      <c r="L68" s="392"/>
      <c r="M68" s="392"/>
    </row>
    <row r="69" spans="4:9" ht="21" customHeight="1">
      <c r="D69" s="211"/>
      <c r="E69" s="228"/>
      <c r="H69" s="231"/>
      <c r="I69" s="252"/>
    </row>
    <row r="70" spans="4:9" ht="21" customHeight="1">
      <c r="D70" s="211"/>
      <c r="E70" s="228"/>
      <c r="H70" s="231"/>
      <c r="I70" s="252"/>
    </row>
    <row r="71" spans="4:9" ht="21" customHeight="1">
      <c r="D71" s="211"/>
      <c r="E71" s="228"/>
      <c r="H71" s="231"/>
      <c r="I71" s="252"/>
    </row>
    <row r="72" spans="4:9" ht="21" customHeight="1">
      <c r="D72" s="211"/>
      <c r="E72" s="228"/>
      <c r="H72" s="231"/>
      <c r="I72" s="252"/>
    </row>
    <row r="73" spans="4:9" ht="21" customHeight="1">
      <c r="D73" s="211"/>
      <c r="E73" s="228"/>
      <c r="H73" s="231"/>
      <c r="I73" s="252"/>
    </row>
    <row r="74" spans="4:9" ht="21" customHeight="1">
      <c r="D74" s="211"/>
      <c r="E74" s="228"/>
      <c r="H74" s="231"/>
      <c r="I74" s="252"/>
    </row>
    <row r="75" spans="4:9" ht="21" customHeight="1">
      <c r="D75" s="211"/>
      <c r="E75" s="228"/>
      <c r="H75" s="231"/>
      <c r="I75" s="252"/>
    </row>
    <row r="76" spans="4:9" ht="21" customHeight="1">
      <c r="D76" s="211"/>
      <c r="E76" s="228"/>
      <c r="H76" s="231"/>
      <c r="I76" s="252"/>
    </row>
    <row r="77" spans="4:9" ht="21" customHeight="1">
      <c r="D77" s="211"/>
      <c r="E77" s="228"/>
      <c r="H77" s="231"/>
      <c r="I77" s="252"/>
    </row>
    <row r="78" spans="1:9" ht="21" customHeight="1">
      <c r="A78" s="682" t="s">
        <v>928</v>
      </c>
      <c r="B78" s="682"/>
      <c r="C78" s="682"/>
      <c r="D78" s="682"/>
      <c r="E78" s="682"/>
      <c r="F78" s="682"/>
      <c r="G78" s="682"/>
      <c r="H78" s="682"/>
      <c r="I78" s="682"/>
    </row>
    <row r="79" spans="1:14" ht="21" customHeight="1">
      <c r="A79" s="551"/>
      <c r="B79" s="551"/>
      <c r="C79" s="551"/>
      <c r="D79" s="553"/>
      <c r="E79" s="554"/>
      <c r="F79" s="553"/>
      <c r="G79" s="552"/>
      <c r="H79" s="231"/>
      <c r="I79" s="227"/>
      <c r="N79" s="253"/>
    </row>
    <row r="80" spans="1:16" ht="25.5" customHeight="1">
      <c r="A80" s="555" t="s">
        <v>1149</v>
      </c>
      <c r="B80" s="555"/>
      <c r="C80" s="555"/>
      <c r="D80" s="556"/>
      <c r="E80" s="557"/>
      <c r="F80" s="223"/>
      <c r="G80" s="333" t="s">
        <v>196</v>
      </c>
      <c r="H80" s="225">
        <f>H81+H93+H193+H242</f>
        <v>4032330</v>
      </c>
      <c r="I80" s="252" t="s">
        <v>197</v>
      </c>
      <c r="N80" s="253"/>
      <c r="O80" s="689" t="s">
        <v>933</v>
      </c>
      <c r="P80" s="689"/>
    </row>
    <row r="81" spans="1:18" ht="21" customHeight="1">
      <c r="A81" s="222" t="s">
        <v>1150</v>
      </c>
      <c r="F81" s="223"/>
      <c r="G81" s="223" t="s">
        <v>196</v>
      </c>
      <c r="H81" s="251">
        <f>H82</f>
        <v>1006940</v>
      </c>
      <c r="I81" s="252" t="s">
        <v>197</v>
      </c>
      <c r="N81" s="253"/>
      <c r="O81" s="221" t="s">
        <v>309</v>
      </c>
      <c r="P81" s="254">
        <f>H83</f>
        <v>508800</v>
      </c>
      <c r="Q81" s="255" t="s">
        <v>581</v>
      </c>
      <c r="R81" s="255" t="s">
        <v>582</v>
      </c>
    </row>
    <row r="82" spans="1:18" ht="21" customHeight="1">
      <c r="A82" s="208" t="s">
        <v>195</v>
      </c>
      <c r="C82" s="211">
        <v>522000</v>
      </c>
      <c r="F82" s="223"/>
      <c r="G82" s="223" t="s">
        <v>196</v>
      </c>
      <c r="H82" s="225">
        <f>H83+H86+H89+H91</f>
        <v>1006940</v>
      </c>
      <c r="I82" s="252" t="s">
        <v>197</v>
      </c>
      <c r="N82" s="253"/>
      <c r="O82" s="221" t="s">
        <v>580</v>
      </c>
      <c r="P82" s="254">
        <f>Q82+R82</f>
        <v>456140</v>
      </c>
      <c r="Q82" s="221">
        <f>H89</f>
        <v>398140</v>
      </c>
      <c r="R82" s="221">
        <f>H91</f>
        <v>58000</v>
      </c>
    </row>
    <row r="83" spans="1:16" ht="21" customHeight="1">
      <c r="A83" s="207" t="s">
        <v>198</v>
      </c>
      <c r="C83" s="211">
        <v>220100</v>
      </c>
      <c r="G83" s="223" t="s">
        <v>199</v>
      </c>
      <c r="H83" s="251">
        <v>508800</v>
      </c>
      <c r="I83" s="252" t="s">
        <v>197</v>
      </c>
      <c r="N83" s="253"/>
      <c r="O83" s="221" t="s">
        <v>418</v>
      </c>
      <c r="P83" s="254">
        <f>H90</f>
        <v>0</v>
      </c>
    </row>
    <row r="84" spans="1:16" ht="21" customHeight="1">
      <c r="A84" s="227" t="s">
        <v>67</v>
      </c>
      <c r="B84" s="210" t="s">
        <v>544</v>
      </c>
      <c r="J84" s="242"/>
      <c r="N84" s="253"/>
      <c r="P84" s="235">
        <f>SUM(P81:P83)</f>
        <v>964940</v>
      </c>
    </row>
    <row r="85" spans="1:14" ht="21" customHeight="1">
      <c r="A85" s="210" t="s">
        <v>547</v>
      </c>
      <c r="C85" s="211"/>
      <c r="F85" s="223"/>
      <c r="G85" s="223"/>
      <c r="H85" s="225"/>
      <c r="I85" s="252"/>
      <c r="N85" s="253"/>
    </row>
    <row r="86" spans="1:14" ht="21" customHeight="1">
      <c r="A86" s="207" t="s">
        <v>902</v>
      </c>
      <c r="C86" s="211"/>
      <c r="F86" s="223"/>
      <c r="G86" s="223" t="s">
        <v>199</v>
      </c>
      <c r="H86" s="251">
        <v>42000</v>
      </c>
      <c r="I86" s="252" t="s">
        <v>197</v>
      </c>
      <c r="N86" s="253"/>
    </row>
    <row r="87" spans="1:14" ht="21" customHeight="1">
      <c r="A87" s="227" t="s">
        <v>67</v>
      </c>
      <c r="B87" s="210" t="s">
        <v>903</v>
      </c>
      <c r="G87" s="223"/>
      <c r="H87" s="225"/>
      <c r="I87" s="252"/>
      <c r="N87" s="253"/>
    </row>
    <row r="88" spans="1:9" ht="21" customHeight="1">
      <c r="A88" s="210" t="s">
        <v>904</v>
      </c>
      <c r="C88" s="211"/>
      <c r="F88" s="223"/>
      <c r="H88" s="210"/>
      <c r="I88" s="210"/>
    </row>
    <row r="89" spans="1:9" ht="21" customHeight="1">
      <c r="A89" s="207" t="s">
        <v>1103</v>
      </c>
      <c r="G89" s="223" t="s">
        <v>199</v>
      </c>
      <c r="H89" s="225">
        <v>398140</v>
      </c>
      <c r="I89" s="252" t="s">
        <v>197</v>
      </c>
    </row>
    <row r="90" spans="1:14" ht="21" customHeight="1">
      <c r="A90" s="227" t="s">
        <v>67</v>
      </c>
      <c r="B90" s="210" t="s">
        <v>561</v>
      </c>
      <c r="H90" s="231"/>
      <c r="I90" s="252"/>
      <c r="N90" s="253"/>
    </row>
    <row r="91" spans="1:14" ht="21" customHeight="1">
      <c r="A91" s="207" t="s">
        <v>1151</v>
      </c>
      <c r="G91" s="223" t="s">
        <v>199</v>
      </c>
      <c r="H91" s="421">
        <v>58000</v>
      </c>
      <c r="I91" s="252" t="s">
        <v>197</v>
      </c>
      <c r="N91" s="253"/>
    </row>
    <row r="92" spans="1:14" ht="21" customHeight="1">
      <c r="A92" s="227" t="s">
        <v>67</v>
      </c>
      <c r="B92" s="210" t="s">
        <v>1152</v>
      </c>
      <c r="H92" s="231"/>
      <c r="I92" s="252"/>
      <c r="N92" s="253"/>
    </row>
    <row r="93" spans="1:15" ht="21" customHeight="1">
      <c r="A93" s="222" t="s">
        <v>334</v>
      </c>
      <c r="C93" s="211">
        <v>530000</v>
      </c>
      <c r="F93" s="223"/>
      <c r="G93" s="223" t="s">
        <v>196</v>
      </c>
      <c r="H93" s="251">
        <f>H94+H97+H148+H170</f>
        <v>1537790</v>
      </c>
      <c r="I93" s="252" t="s">
        <v>197</v>
      </c>
      <c r="J93" s="210"/>
      <c r="K93" s="233"/>
      <c r="L93" s="233"/>
      <c r="M93" s="233"/>
      <c r="N93" s="210"/>
      <c r="O93" s="210"/>
    </row>
    <row r="94" spans="1:9" ht="21" customHeight="1">
      <c r="A94" s="208" t="s">
        <v>201</v>
      </c>
      <c r="C94" s="211">
        <v>531000</v>
      </c>
      <c r="F94" s="223"/>
      <c r="G94" s="223" t="s">
        <v>196</v>
      </c>
      <c r="H94" s="251">
        <f>H95</f>
        <v>20000</v>
      </c>
      <c r="I94" s="252" t="s">
        <v>197</v>
      </c>
    </row>
    <row r="95" spans="1:14" ht="21" customHeight="1">
      <c r="A95" s="207" t="s">
        <v>68</v>
      </c>
      <c r="B95" s="207"/>
      <c r="C95" s="207"/>
      <c r="D95" s="211">
        <v>310500</v>
      </c>
      <c r="E95" s="207"/>
      <c r="F95" s="223"/>
      <c r="G95" s="223" t="s">
        <v>199</v>
      </c>
      <c r="H95" s="225">
        <v>20000</v>
      </c>
      <c r="I95" s="252" t="s">
        <v>197</v>
      </c>
      <c r="K95" s="234"/>
      <c r="L95" s="234"/>
      <c r="M95" s="234"/>
      <c r="N95" s="257"/>
    </row>
    <row r="96" spans="1:14" ht="21" customHeight="1">
      <c r="A96" s="227" t="s">
        <v>67</v>
      </c>
      <c r="B96" s="210" t="s">
        <v>545</v>
      </c>
      <c r="H96" s="231"/>
      <c r="K96" s="234"/>
      <c r="L96" s="234"/>
      <c r="M96" s="234"/>
      <c r="N96" s="257"/>
    </row>
    <row r="97" spans="1:14" ht="21" customHeight="1">
      <c r="A97" s="208" t="s">
        <v>202</v>
      </c>
      <c r="B97" s="210">
        <v>531000</v>
      </c>
      <c r="F97" s="223"/>
      <c r="G97" s="223" t="s">
        <v>196</v>
      </c>
      <c r="H97" s="225">
        <f>H98+H103</f>
        <v>836990</v>
      </c>
      <c r="I97" s="252" t="s">
        <v>197</v>
      </c>
      <c r="N97" s="253"/>
    </row>
    <row r="98" spans="1:14" ht="21" customHeight="1">
      <c r="A98" s="209" t="s">
        <v>1153</v>
      </c>
      <c r="B98" s="207"/>
      <c r="C98" s="207"/>
      <c r="D98" s="207"/>
      <c r="E98" s="207"/>
      <c r="F98" s="223"/>
      <c r="G98" s="223" t="s">
        <v>196</v>
      </c>
      <c r="H98" s="225">
        <f>H100+H102</f>
        <v>10000</v>
      </c>
      <c r="I98" s="252" t="s">
        <v>197</v>
      </c>
      <c r="N98" s="253"/>
    </row>
    <row r="99" spans="1:14" ht="21" customHeight="1">
      <c r="A99" s="227" t="s">
        <v>67</v>
      </c>
      <c r="B99" s="210" t="s">
        <v>445</v>
      </c>
      <c r="F99" s="223"/>
      <c r="G99" s="223"/>
      <c r="H99" s="225"/>
      <c r="I99" s="252"/>
      <c r="N99" s="253"/>
    </row>
    <row r="100" spans="1:14" ht="21" customHeight="1">
      <c r="A100" s="227"/>
      <c r="B100" s="210" t="s">
        <v>446</v>
      </c>
      <c r="F100" s="223"/>
      <c r="G100" s="227" t="s">
        <v>199</v>
      </c>
      <c r="H100" s="231">
        <v>5000</v>
      </c>
      <c r="I100" s="236" t="s">
        <v>197</v>
      </c>
      <c r="N100" s="253"/>
    </row>
    <row r="101" spans="1:14" ht="21" customHeight="1">
      <c r="A101" s="227" t="s">
        <v>67</v>
      </c>
      <c r="B101" s="210" t="s">
        <v>445</v>
      </c>
      <c r="F101" s="223"/>
      <c r="H101" s="231"/>
      <c r="N101" s="253"/>
    </row>
    <row r="102" spans="1:9" ht="21" customHeight="1">
      <c r="A102" s="208"/>
      <c r="B102" s="210" t="s">
        <v>447</v>
      </c>
      <c r="F102" s="223"/>
      <c r="G102" s="227" t="s">
        <v>199</v>
      </c>
      <c r="H102" s="231">
        <v>5000</v>
      </c>
      <c r="I102" s="236" t="s">
        <v>197</v>
      </c>
    </row>
    <row r="103" spans="1:14" ht="21" customHeight="1">
      <c r="A103" s="209" t="s">
        <v>1154</v>
      </c>
      <c r="B103" s="207"/>
      <c r="C103" s="207"/>
      <c r="D103" s="207"/>
      <c r="E103" s="207"/>
      <c r="F103" s="223"/>
      <c r="G103" s="223" t="s">
        <v>196</v>
      </c>
      <c r="H103" s="225">
        <f>H105+H108+H109+H111+H113+H115+H117+H119+H121+H123+H124</f>
        <v>826990</v>
      </c>
      <c r="I103" s="252" t="s">
        <v>197</v>
      </c>
      <c r="N103" s="253"/>
    </row>
    <row r="104" spans="1:14" ht="21" customHeight="1">
      <c r="A104" s="227" t="s">
        <v>67</v>
      </c>
      <c r="B104" s="210" t="s">
        <v>448</v>
      </c>
      <c r="F104" s="558"/>
      <c r="H104" s="210"/>
      <c r="J104" s="236"/>
      <c r="K104" s="392"/>
      <c r="L104" s="392"/>
      <c r="M104" s="392"/>
      <c r="N104" s="253"/>
    </row>
    <row r="105" spans="1:14" ht="21" customHeight="1">
      <c r="A105" s="227"/>
      <c r="B105" s="210" t="s">
        <v>1018</v>
      </c>
      <c r="G105" s="227" t="s">
        <v>199</v>
      </c>
      <c r="H105" s="558">
        <v>40000</v>
      </c>
      <c r="I105" s="236" t="s">
        <v>197</v>
      </c>
      <c r="J105" s="236"/>
      <c r="K105" s="392"/>
      <c r="L105" s="392"/>
      <c r="M105" s="392"/>
      <c r="N105" s="253"/>
    </row>
    <row r="106" spans="1:14" ht="21" customHeight="1">
      <c r="A106" s="227" t="s">
        <v>67</v>
      </c>
      <c r="B106" s="210" t="s">
        <v>660</v>
      </c>
      <c r="D106" s="211"/>
      <c r="E106" s="550"/>
      <c r="H106" s="210"/>
      <c r="J106" s="236"/>
      <c r="K106" s="392"/>
      <c r="L106" s="392"/>
      <c r="M106" s="392"/>
      <c r="N106" s="253"/>
    </row>
    <row r="107" spans="2:14" ht="21" customHeight="1">
      <c r="B107" s="210" t="s">
        <v>661</v>
      </c>
      <c r="D107" s="211"/>
      <c r="E107" s="550"/>
      <c r="H107" s="559"/>
      <c r="J107" s="236"/>
      <c r="K107" s="392"/>
      <c r="L107" s="392"/>
      <c r="M107" s="392"/>
      <c r="N107" s="253"/>
    </row>
    <row r="108" spans="1:14" ht="21" customHeight="1">
      <c r="A108" s="227"/>
      <c r="B108" s="210" t="s">
        <v>1025</v>
      </c>
      <c r="G108" s="227" t="s">
        <v>199</v>
      </c>
      <c r="H108" s="559">
        <v>70000</v>
      </c>
      <c r="I108" s="236" t="s">
        <v>197</v>
      </c>
      <c r="J108" s="236"/>
      <c r="K108" s="392"/>
      <c r="L108" s="392"/>
      <c r="M108" s="392"/>
      <c r="N108" s="253"/>
    </row>
    <row r="109" spans="1:15" ht="21" customHeight="1">
      <c r="A109" s="227" t="s">
        <v>67</v>
      </c>
      <c r="B109" s="210" t="s">
        <v>1026</v>
      </c>
      <c r="F109" s="558"/>
      <c r="G109" s="227" t="s">
        <v>199</v>
      </c>
      <c r="H109" s="231">
        <v>50000</v>
      </c>
      <c r="I109" s="236" t="s">
        <v>197</v>
      </c>
      <c r="J109" s="394"/>
      <c r="K109" s="394"/>
      <c r="L109" s="394"/>
      <c r="M109" s="392"/>
      <c r="N109" s="242"/>
      <c r="O109" s="242"/>
    </row>
    <row r="110" spans="1:15" ht="21" customHeight="1">
      <c r="A110" s="227" t="s">
        <v>67</v>
      </c>
      <c r="B110" s="210" t="s">
        <v>662</v>
      </c>
      <c r="F110" s="558"/>
      <c r="H110" s="559"/>
      <c r="J110" s="394"/>
      <c r="K110" s="394"/>
      <c r="L110" s="394"/>
      <c r="M110" s="392"/>
      <c r="N110" s="242"/>
      <c r="O110" s="242"/>
    </row>
    <row r="111" spans="1:15" ht="21" customHeight="1">
      <c r="A111" s="227"/>
      <c r="B111" s="210" t="s">
        <v>1027</v>
      </c>
      <c r="F111" s="558"/>
      <c r="G111" s="227" t="s">
        <v>199</v>
      </c>
      <c r="H111" s="231">
        <v>20000</v>
      </c>
      <c r="I111" s="236" t="s">
        <v>197</v>
      </c>
      <c r="J111" s="394"/>
      <c r="K111" s="394"/>
      <c r="L111" s="394"/>
      <c r="M111" s="392"/>
      <c r="N111" s="242"/>
      <c r="O111" s="242"/>
    </row>
    <row r="112" spans="1:15" ht="21" customHeight="1">
      <c r="A112" s="227" t="s">
        <v>67</v>
      </c>
      <c r="B112" s="210" t="s">
        <v>1230</v>
      </c>
      <c r="D112" s="211"/>
      <c r="E112" s="550"/>
      <c r="H112" s="210"/>
      <c r="J112" s="394"/>
      <c r="K112" s="394"/>
      <c r="L112" s="394"/>
      <c r="M112" s="392"/>
      <c r="N112" s="242"/>
      <c r="O112" s="242"/>
    </row>
    <row r="113" spans="2:15" ht="21" customHeight="1">
      <c r="B113" s="210" t="s">
        <v>1028</v>
      </c>
      <c r="D113" s="211"/>
      <c r="E113" s="550"/>
      <c r="G113" s="227" t="s">
        <v>199</v>
      </c>
      <c r="H113" s="559">
        <v>20000</v>
      </c>
      <c r="I113" s="236" t="s">
        <v>197</v>
      </c>
      <c r="J113" s="394"/>
      <c r="K113" s="394"/>
      <c r="L113" s="394"/>
      <c r="M113" s="392"/>
      <c r="N113" s="242"/>
      <c r="O113" s="242"/>
    </row>
    <row r="114" spans="1:15" ht="21" customHeight="1">
      <c r="A114" s="227" t="s">
        <v>67</v>
      </c>
      <c r="B114" s="210" t="s">
        <v>663</v>
      </c>
      <c r="D114" s="211"/>
      <c r="E114" s="550"/>
      <c r="H114" s="210"/>
      <c r="J114" s="394"/>
      <c r="K114" s="394"/>
      <c r="L114" s="394"/>
      <c r="M114" s="392"/>
      <c r="N114" s="242"/>
      <c r="O114" s="242"/>
    </row>
    <row r="115" spans="2:13" ht="21" customHeight="1">
      <c r="B115" s="210" t="s">
        <v>1029</v>
      </c>
      <c r="D115" s="211"/>
      <c r="E115" s="550"/>
      <c r="G115" s="227" t="s">
        <v>199</v>
      </c>
      <c r="H115" s="559">
        <v>60000</v>
      </c>
      <c r="I115" s="236" t="s">
        <v>197</v>
      </c>
      <c r="K115" s="392"/>
      <c r="L115" s="392"/>
      <c r="M115" s="392"/>
    </row>
    <row r="116" spans="1:9" ht="21" customHeight="1">
      <c r="A116" s="682" t="s">
        <v>703</v>
      </c>
      <c r="B116" s="682"/>
      <c r="C116" s="682"/>
      <c r="D116" s="682"/>
      <c r="E116" s="682"/>
      <c r="F116" s="682"/>
      <c r="G116" s="682"/>
      <c r="H116" s="682"/>
      <c r="I116" s="682"/>
    </row>
    <row r="117" spans="1:15" ht="21" customHeight="1">
      <c r="A117" s="227" t="s">
        <v>323</v>
      </c>
      <c r="B117" s="210" t="s">
        <v>1030</v>
      </c>
      <c r="F117" s="558"/>
      <c r="G117" s="227" t="s">
        <v>199</v>
      </c>
      <c r="H117" s="231">
        <v>10000</v>
      </c>
      <c r="I117" s="236" t="s">
        <v>197</v>
      </c>
      <c r="J117" s="394"/>
      <c r="K117" s="394"/>
      <c r="L117" s="394"/>
      <c r="M117" s="392"/>
      <c r="N117" s="242"/>
      <c r="O117" s="242"/>
    </row>
    <row r="118" spans="1:15" ht="21" customHeight="1">
      <c r="A118" s="227" t="s">
        <v>323</v>
      </c>
      <c r="B118" s="210" t="s">
        <v>1178</v>
      </c>
      <c r="F118" s="558"/>
      <c r="G118" s="210"/>
      <c r="H118" s="210"/>
      <c r="I118" s="210"/>
      <c r="J118" s="394"/>
      <c r="K118" s="394"/>
      <c r="L118" s="394"/>
      <c r="M118" s="392"/>
      <c r="N118" s="242"/>
      <c r="O118" s="242"/>
    </row>
    <row r="119" spans="1:15" ht="21" customHeight="1">
      <c r="A119" s="227"/>
      <c r="B119" s="210" t="s">
        <v>1179</v>
      </c>
      <c r="F119" s="558"/>
      <c r="G119" s="227" t="s">
        <v>199</v>
      </c>
      <c r="H119" s="231">
        <v>20000</v>
      </c>
      <c r="I119" s="236" t="s">
        <v>197</v>
      </c>
      <c r="J119" s="394"/>
      <c r="K119" s="394"/>
      <c r="L119" s="394"/>
      <c r="M119" s="392"/>
      <c r="N119" s="242"/>
      <c r="O119" s="242"/>
    </row>
    <row r="120" spans="1:15" ht="21" customHeight="1">
      <c r="A120" s="227" t="s">
        <v>323</v>
      </c>
      <c r="B120" s="210" t="s">
        <v>905</v>
      </c>
      <c r="F120" s="558"/>
      <c r="J120" s="394"/>
      <c r="K120" s="394"/>
      <c r="L120" s="560"/>
      <c r="M120" s="392"/>
      <c r="N120" s="242"/>
      <c r="O120" s="242"/>
    </row>
    <row r="121" spans="1:15" ht="21" customHeight="1">
      <c r="A121" s="227"/>
      <c r="B121" s="210" t="s">
        <v>1031</v>
      </c>
      <c r="F121" s="558"/>
      <c r="G121" s="227" t="s">
        <v>199</v>
      </c>
      <c r="H121" s="231">
        <v>30000</v>
      </c>
      <c r="I121" s="236" t="s">
        <v>197</v>
      </c>
      <c r="J121" s="394"/>
      <c r="K121" s="394"/>
      <c r="L121" s="560"/>
      <c r="M121" s="392"/>
      <c r="N121" s="242"/>
      <c r="O121" s="242"/>
    </row>
    <row r="122" spans="1:15" ht="21" customHeight="1">
      <c r="A122" s="227" t="s">
        <v>67</v>
      </c>
      <c r="B122" s="42" t="s">
        <v>906</v>
      </c>
      <c r="F122" s="558"/>
      <c r="H122" s="231"/>
      <c r="J122" s="394"/>
      <c r="K122" s="394"/>
      <c r="L122" s="394"/>
      <c r="M122" s="392"/>
      <c r="N122" s="242"/>
      <c r="O122" s="242"/>
    </row>
    <row r="123" spans="1:15" ht="21" customHeight="1">
      <c r="A123" s="227"/>
      <c r="B123" s="42" t="s">
        <v>1032</v>
      </c>
      <c r="F123" s="558"/>
      <c r="G123" s="227" t="s">
        <v>199</v>
      </c>
      <c r="H123" s="231">
        <v>20000</v>
      </c>
      <c r="I123" s="236" t="s">
        <v>197</v>
      </c>
      <c r="J123" s="394"/>
      <c r="K123" s="394">
        <v>320000</v>
      </c>
      <c r="L123" s="394"/>
      <c r="M123" s="392"/>
      <c r="N123" s="242"/>
      <c r="O123" s="242"/>
    </row>
    <row r="124" spans="1:14" ht="21" customHeight="1">
      <c r="A124" s="227" t="s">
        <v>323</v>
      </c>
      <c r="B124" s="207" t="s">
        <v>579</v>
      </c>
      <c r="C124" s="207"/>
      <c r="D124" s="224"/>
      <c r="E124" s="546"/>
      <c r="F124" s="223"/>
      <c r="G124" s="227" t="s">
        <v>199</v>
      </c>
      <c r="H124" s="442">
        <f>H126+H129+H133</f>
        <v>486990</v>
      </c>
      <c r="I124" s="252" t="s">
        <v>197</v>
      </c>
      <c r="J124" s="236"/>
      <c r="K124" s="392"/>
      <c r="L124" s="392"/>
      <c r="M124" s="392"/>
      <c r="N124" s="253"/>
    </row>
    <row r="125" spans="1:14" ht="21" customHeight="1">
      <c r="A125" s="227"/>
      <c r="B125" s="207" t="s">
        <v>1033</v>
      </c>
      <c r="C125" s="207"/>
      <c r="D125" s="224"/>
      <c r="E125" s="546"/>
      <c r="F125" s="223"/>
      <c r="G125" s="223"/>
      <c r="H125" s="442"/>
      <c r="I125" s="252"/>
      <c r="J125" s="236"/>
      <c r="K125" s="392"/>
      <c r="L125" s="392"/>
      <c r="M125" s="392"/>
      <c r="N125" s="253"/>
    </row>
    <row r="126" spans="1:14" ht="21" customHeight="1">
      <c r="A126" s="227"/>
      <c r="B126" s="561" t="s">
        <v>1155</v>
      </c>
      <c r="C126" s="561"/>
      <c r="D126" s="562"/>
      <c r="E126" s="563"/>
      <c r="F126" s="564"/>
      <c r="G126" s="223" t="s">
        <v>196</v>
      </c>
      <c r="H126" s="442">
        <f>H127+H128</f>
        <v>308700</v>
      </c>
      <c r="I126" s="252" t="s">
        <v>197</v>
      </c>
      <c r="J126" s="236"/>
      <c r="K126" s="392"/>
      <c r="L126" s="392"/>
      <c r="M126" s="392"/>
      <c r="N126" s="253"/>
    </row>
    <row r="127" spans="1:14" ht="21" customHeight="1">
      <c r="A127" s="227"/>
      <c r="B127" s="210" t="s">
        <v>664</v>
      </c>
      <c r="G127" s="227" t="s">
        <v>199</v>
      </c>
      <c r="H127" s="559">
        <v>161700</v>
      </c>
      <c r="I127" s="236" t="s">
        <v>197</v>
      </c>
      <c r="J127" s="236"/>
      <c r="K127" s="392"/>
      <c r="L127" s="392"/>
      <c r="M127" s="392"/>
      <c r="N127" s="253"/>
    </row>
    <row r="128" spans="1:14" ht="21" customHeight="1">
      <c r="A128" s="227"/>
      <c r="B128" s="210" t="s">
        <v>665</v>
      </c>
      <c r="G128" s="227" t="s">
        <v>199</v>
      </c>
      <c r="H128" s="559">
        <v>147000</v>
      </c>
      <c r="I128" s="236" t="s">
        <v>197</v>
      </c>
      <c r="J128" s="236"/>
      <c r="K128" s="392"/>
      <c r="L128" s="392"/>
      <c r="M128" s="392"/>
      <c r="N128" s="253"/>
    </row>
    <row r="129" spans="1:14" ht="21" customHeight="1">
      <c r="A129" s="227"/>
      <c r="B129" s="209" t="s">
        <v>666</v>
      </c>
      <c r="C129" s="207"/>
      <c r="D129" s="224"/>
      <c r="E129" s="546"/>
      <c r="G129" s="223" t="s">
        <v>196</v>
      </c>
      <c r="H129" s="442">
        <f>H131+H132</f>
        <v>107100</v>
      </c>
      <c r="I129" s="252" t="s">
        <v>197</v>
      </c>
      <c r="J129" s="236"/>
      <c r="K129" s="392"/>
      <c r="L129" s="392"/>
      <c r="M129" s="392"/>
      <c r="N129" s="253"/>
    </row>
    <row r="130" spans="1:14" ht="21" customHeight="1">
      <c r="A130" s="227"/>
      <c r="B130" s="209" t="s">
        <v>667</v>
      </c>
      <c r="C130" s="209"/>
      <c r="D130" s="209"/>
      <c r="E130" s="229"/>
      <c r="F130" s="443"/>
      <c r="H130" s="558"/>
      <c r="J130" s="236"/>
      <c r="K130" s="392"/>
      <c r="L130" s="392"/>
      <c r="M130" s="392"/>
      <c r="N130" s="253"/>
    </row>
    <row r="131" spans="1:14" ht="21" customHeight="1">
      <c r="A131" s="227"/>
      <c r="B131" s="210" t="s">
        <v>664</v>
      </c>
      <c r="G131" s="227" t="s">
        <v>199</v>
      </c>
      <c r="H131" s="559">
        <v>56100</v>
      </c>
      <c r="I131" s="236" t="s">
        <v>197</v>
      </c>
      <c r="J131" s="236"/>
      <c r="K131" s="392"/>
      <c r="L131" s="392"/>
      <c r="M131" s="392"/>
      <c r="N131" s="253"/>
    </row>
    <row r="132" spans="1:14" ht="21" customHeight="1">
      <c r="A132" s="227"/>
      <c r="B132" s="210" t="s">
        <v>665</v>
      </c>
      <c r="G132" s="227" t="s">
        <v>199</v>
      </c>
      <c r="H132" s="559">
        <v>51000</v>
      </c>
      <c r="I132" s="236" t="s">
        <v>197</v>
      </c>
      <c r="J132" s="236"/>
      <c r="K132" s="392"/>
      <c r="L132" s="392"/>
      <c r="M132" s="392"/>
      <c r="N132" s="253"/>
    </row>
    <row r="133" spans="1:14" ht="21" customHeight="1">
      <c r="A133" s="227"/>
      <c r="B133" s="209" t="s">
        <v>668</v>
      </c>
      <c r="G133" s="223" t="s">
        <v>196</v>
      </c>
      <c r="H133" s="442">
        <f>H135+H138+H141+H144</f>
        <v>71190</v>
      </c>
      <c r="I133" s="252" t="s">
        <v>197</v>
      </c>
      <c r="J133" s="236"/>
      <c r="K133" s="392"/>
      <c r="L133" s="392"/>
      <c r="M133" s="392"/>
      <c r="N133" s="253"/>
    </row>
    <row r="134" spans="1:14" ht="21" customHeight="1">
      <c r="A134" s="227"/>
      <c r="B134" s="209" t="s">
        <v>669</v>
      </c>
      <c r="H134" s="559"/>
      <c r="J134" s="236"/>
      <c r="K134" s="392"/>
      <c r="L134" s="392"/>
      <c r="M134" s="392"/>
      <c r="N134" s="253"/>
    </row>
    <row r="135" spans="1:14" ht="21" customHeight="1">
      <c r="A135" s="227"/>
      <c r="B135" s="207" t="s">
        <v>670</v>
      </c>
      <c r="C135" s="207"/>
      <c r="G135" s="223" t="s">
        <v>196</v>
      </c>
      <c r="H135" s="442">
        <f>H136+H137</f>
        <v>12600</v>
      </c>
      <c r="I135" s="252" t="s">
        <v>197</v>
      </c>
      <c r="J135" s="236"/>
      <c r="K135" s="392"/>
      <c r="L135" s="392"/>
      <c r="M135" s="392"/>
      <c r="N135" s="253"/>
    </row>
    <row r="136" spans="1:14" ht="21" customHeight="1">
      <c r="A136" s="227"/>
      <c r="B136" s="210" t="s">
        <v>664</v>
      </c>
      <c r="G136" s="227" t="s">
        <v>199</v>
      </c>
      <c r="H136" s="559">
        <v>6600</v>
      </c>
      <c r="I136" s="236" t="s">
        <v>197</v>
      </c>
      <c r="J136" s="236"/>
      <c r="K136" s="392"/>
      <c r="L136" s="392"/>
      <c r="M136" s="392"/>
      <c r="N136" s="253"/>
    </row>
    <row r="137" spans="1:14" ht="21" customHeight="1">
      <c r="A137" s="227"/>
      <c r="B137" s="210" t="s">
        <v>665</v>
      </c>
      <c r="G137" s="227" t="s">
        <v>199</v>
      </c>
      <c r="H137" s="559">
        <v>6000</v>
      </c>
      <c r="I137" s="236" t="s">
        <v>197</v>
      </c>
      <c r="J137" s="236"/>
      <c r="K137" s="392"/>
      <c r="L137" s="392"/>
      <c r="M137" s="392"/>
      <c r="N137" s="253"/>
    </row>
    <row r="138" spans="1:14" ht="21" customHeight="1">
      <c r="A138" s="227"/>
      <c r="B138" s="207" t="s">
        <v>671</v>
      </c>
      <c r="C138" s="207"/>
      <c r="G138" s="223" t="s">
        <v>196</v>
      </c>
      <c r="H138" s="442">
        <f>H139+H140</f>
        <v>12600</v>
      </c>
      <c r="I138" s="252" t="s">
        <v>197</v>
      </c>
      <c r="J138" s="236"/>
      <c r="K138" s="392"/>
      <c r="L138" s="392"/>
      <c r="M138" s="392"/>
      <c r="N138" s="253"/>
    </row>
    <row r="139" spans="1:14" ht="21" customHeight="1">
      <c r="A139" s="227"/>
      <c r="B139" s="210" t="s">
        <v>664</v>
      </c>
      <c r="G139" s="227" t="s">
        <v>199</v>
      </c>
      <c r="H139" s="559">
        <v>6600</v>
      </c>
      <c r="I139" s="236" t="s">
        <v>197</v>
      </c>
      <c r="J139" s="236"/>
      <c r="K139" s="392"/>
      <c r="L139" s="392"/>
      <c r="M139" s="392"/>
      <c r="N139" s="253"/>
    </row>
    <row r="140" spans="1:14" ht="21" customHeight="1">
      <c r="A140" s="227"/>
      <c r="B140" s="210" t="s">
        <v>665</v>
      </c>
      <c r="G140" s="227" t="s">
        <v>199</v>
      </c>
      <c r="H140" s="559">
        <v>6000</v>
      </c>
      <c r="I140" s="236" t="s">
        <v>197</v>
      </c>
      <c r="J140" s="236"/>
      <c r="K140" s="392"/>
      <c r="L140" s="392"/>
      <c r="M140" s="392"/>
      <c r="N140" s="253"/>
    </row>
    <row r="141" spans="1:14" ht="21" customHeight="1">
      <c r="A141" s="227"/>
      <c r="B141" s="207" t="s">
        <v>672</v>
      </c>
      <c r="C141" s="207"/>
      <c r="G141" s="223" t="s">
        <v>196</v>
      </c>
      <c r="H141" s="442">
        <f>H142+H143</f>
        <v>18900</v>
      </c>
      <c r="I141" s="252" t="s">
        <v>197</v>
      </c>
      <c r="J141" s="236"/>
      <c r="K141" s="392"/>
      <c r="L141" s="392"/>
      <c r="M141" s="392"/>
      <c r="N141" s="253"/>
    </row>
    <row r="142" spans="1:14" ht="21" customHeight="1">
      <c r="A142" s="227"/>
      <c r="B142" s="210" t="s">
        <v>664</v>
      </c>
      <c r="G142" s="227" t="s">
        <v>199</v>
      </c>
      <c r="H142" s="559">
        <v>9900</v>
      </c>
      <c r="I142" s="236" t="s">
        <v>197</v>
      </c>
      <c r="J142" s="236"/>
      <c r="K142" s="392"/>
      <c r="L142" s="392"/>
      <c r="M142" s="392"/>
      <c r="N142" s="253"/>
    </row>
    <row r="143" spans="1:14" ht="21" customHeight="1">
      <c r="A143" s="227"/>
      <c r="B143" s="210" t="s">
        <v>665</v>
      </c>
      <c r="G143" s="227" t="s">
        <v>199</v>
      </c>
      <c r="H143" s="559">
        <v>9000</v>
      </c>
      <c r="I143" s="236" t="s">
        <v>197</v>
      </c>
      <c r="J143" s="236"/>
      <c r="K143" s="392"/>
      <c r="L143" s="392"/>
      <c r="M143" s="392"/>
      <c r="N143" s="253"/>
    </row>
    <row r="144" spans="1:14" ht="21" customHeight="1">
      <c r="A144" s="227"/>
      <c r="B144" s="207" t="s">
        <v>673</v>
      </c>
      <c r="C144" s="207"/>
      <c r="G144" s="223" t="s">
        <v>196</v>
      </c>
      <c r="H144" s="442">
        <f>H145+H146</f>
        <v>27090</v>
      </c>
      <c r="I144" s="252" t="s">
        <v>197</v>
      </c>
      <c r="J144" s="236"/>
      <c r="K144" s="392"/>
      <c r="L144" s="392"/>
      <c r="M144" s="392"/>
      <c r="N144" s="253"/>
    </row>
    <row r="145" spans="1:14" ht="21" customHeight="1">
      <c r="A145" s="227"/>
      <c r="B145" s="210" t="s">
        <v>664</v>
      </c>
      <c r="G145" s="227" t="s">
        <v>199</v>
      </c>
      <c r="H145" s="559">
        <v>14190</v>
      </c>
      <c r="I145" s="236" t="s">
        <v>197</v>
      </c>
      <c r="J145" s="236"/>
      <c r="K145" s="392"/>
      <c r="L145" s="392"/>
      <c r="M145" s="392"/>
      <c r="N145" s="253"/>
    </row>
    <row r="146" spans="1:14" ht="21" customHeight="1">
      <c r="A146" s="227"/>
      <c r="B146" s="210" t="s">
        <v>665</v>
      </c>
      <c r="G146" s="227" t="s">
        <v>199</v>
      </c>
      <c r="H146" s="559">
        <v>12900</v>
      </c>
      <c r="I146" s="236" t="s">
        <v>197</v>
      </c>
      <c r="J146" s="236"/>
      <c r="K146" s="392"/>
      <c r="L146" s="392"/>
      <c r="M146" s="392"/>
      <c r="N146" s="253"/>
    </row>
    <row r="147" spans="1:14" ht="21" customHeight="1">
      <c r="A147" s="227"/>
      <c r="B147" s="210" t="s">
        <v>674</v>
      </c>
      <c r="H147" s="559"/>
      <c r="J147" s="236"/>
      <c r="K147" s="392"/>
      <c r="L147" s="392"/>
      <c r="M147" s="392"/>
      <c r="N147" s="253"/>
    </row>
    <row r="148" spans="1:15" ht="21" customHeight="1">
      <c r="A148" s="208" t="s">
        <v>204</v>
      </c>
      <c r="B148" s="211">
        <v>533000</v>
      </c>
      <c r="C148" s="210" t="s">
        <v>1034</v>
      </c>
      <c r="D148" s="207"/>
      <c r="E148" s="207"/>
      <c r="F148" s="223"/>
      <c r="G148" s="223" t="s">
        <v>196</v>
      </c>
      <c r="H148" s="251">
        <f>H149+H155+H160</f>
        <v>580800</v>
      </c>
      <c r="I148" s="252" t="s">
        <v>197</v>
      </c>
      <c r="J148" s="259"/>
      <c r="K148" s="259"/>
      <c r="L148" s="259"/>
      <c r="N148" s="242"/>
      <c r="O148" s="242"/>
    </row>
    <row r="149" spans="1:10" ht="21" customHeight="1">
      <c r="A149" s="207" t="s">
        <v>1156</v>
      </c>
      <c r="B149" s="211"/>
      <c r="C149" s="207"/>
      <c r="E149" s="207"/>
      <c r="F149" s="223"/>
      <c r="G149" s="223" t="s">
        <v>196</v>
      </c>
      <c r="H149" s="251">
        <f>H151+H153</f>
        <v>20000</v>
      </c>
      <c r="I149" s="252" t="s">
        <v>197</v>
      </c>
      <c r="J149" s="259"/>
    </row>
    <row r="150" spans="1:15" ht="21" customHeight="1">
      <c r="A150" s="227" t="s">
        <v>67</v>
      </c>
      <c r="B150" s="211" t="s">
        <v>449</v>
      </c>
      <c r="K150" s="259"/>
      <c r="L150" s="259"/>
      <c r="N150" s="242"/>
      <c r="O150" s="242"/>
    </row>
    <row r="151" spans="1:15" ht="21" customHeight="1">
      <c r="A151" s="227"/>
      <c r="B151" s="211" t="s">
        <v>546</v>
      </c>
      <c r="G151" s="227" t="s">
        <v>199</v>
      </c>
      <c r="H151" s="233">
        <v>10000</v>
      </c>
      <c r="I151" s="236" t="s">
        <v>197</v>
      </c>
      <c r="K151" s="259"/>
      <c r="L151" s="259"/>
      <c r="N151" s="242"/>
      <c r="O151" s="242"/>
    </row>
    <row r="152" spans="1:15" ht="21" customHeight="1">
      <c r="A152" s="227" t="s">
        <v>67</v>
      </c>
      <c r="B152" s="211" t="s">
        <v>450</v>
      </c>
      <c r="J152" s="259"/>
      <c r="K152" s="259"/>
      <c r="L152" s="259"/>
      <c r="N152" s="242"/>
      <c r="O152" s="242"/>
    </row>
    <row r="153" spans="1:15" ht="21" customHeight="1">
      <c r="A153" s="227"/>
      <c r="B153" s="211" t="s">
        <v>546</v>
      </c>
      <c r="G153" s="227" t="s">
        <v>199</v>
      </c>
      <c r="H153" s="233">
        <v>10000</v>
      </c>
      <c r="I153" s="236" t="s">
        <v>197</v>
      </c>
      <c r="J153" s="259"/>
      <c r="K153" s="259"/>
      <c r="L153" s="259"/>
      <c r="N153" s="242"/>
      <c r="O153" s="242"/>
    </row>
    <row r="154" spans="1:9" ht="21" customHeight="1">
      <c r="A154" s="682" t="s">
        <v>600</v>
      </c>
      <c r="B154" s="682"/>
      <c r="C154" s="682"/>
      <c r="D154" s="682"/>
      <c r="E154" s="682"/>
      <c r="F154" s="682"/>
      <c r="G154" s="682"/>
      <c r="H154" s="682"/>
      <c r="I154" s="682"/>
    </row>
    <row r="155" spans="1:15" ht="21" customHeight="1">
      <c r="A155" s="207" t="s">
        <v>1157</v>
      </c>
      <c r="B155" s="211"/>
      <c r="C155" s="207"/>
      <c r="D155" s="207"/>
      <c r="E155" s="207"/>
      <c r="F155" s="223"/>
      <c r="G155" s="223" t="s">
        <v>196</v>
      </c>
      <c r="H155" s="251">
        <f>H157+H159</f>
        <v>30000</v>
      </c>
      <c r="I155" s="252" t="s">
        <v>197</v>
      </c>
      <c r="K155" s="259"/>
      <c r="L155" s="259"/>
      <c r="N155" s="242"/>
      <c r="O155" s="242"/>
    </row>
    <row r="156" spans="1:15" ht="21" customHeight="1">
      <c r="A156" s="227" t="s">
        <v>67</v>
      </c>
      <c r="B156" s="211" t="s">
        <v>452</v>
      </c>
      <c r="C156" s="207"/>
      <c r="D156" s="207"/>
      <c r="E156" s="207"/>
      <c r="F156" s="223"/>
      <c r="G156" s="223"/>
      <c r="H156" s="251"/>
      <c r="I156" s="252"/>
      <c r="K156" s="259"/>
      <c r="L156" s="259"/>
      <c r="N156" s="242"/>
      <c r="O156" s="242"/>
    </row>
    <row r="157" spans="1:14" ht="21" customHeight="1">
      <c r="A157" s="227"/>
      <c r="B157" s="211" t="s">
        <v>451</v>
      </c>
      <c r="C157" s="207"/>
      <c r="D157" s="207"/>
      <c r="E157" s="207"/>
      <c r="F157" s="223"/>
      <c r="G157" s="227" t="s">
        <v>199</v>
      </c>
      <c r="H157" s="233">
        <v>15000</v>
      </c>
      <c r="I157" s="236" t="s">
        <v>197</v>
      </c>
      <c r="K157" s="234"/>
      <c r="M157" s="234"/>
      <c r="N157" s="234"/>
    </row>
    <row r="158" spans="1:6" ht="21" customHeight="1">
      <c r="A158" s="227"/>
      <c r="B158" s="211" t="s">
        <v>453</v>
      </c>
      <c r="C158" s="207"/>
      <c r="D158" s="207"/>
      <c r="E158" s="207"/>
      <c r="F158" s="223"/>
    </row>
    <row r="159" spans="1:14" ht="21" customHeight="1">
      <c r="A159" s="227"/>
      <c r="B159" s="211" t="s">
        <v>451</v>
      </c>
      <c r="C159" s="207"/>
      <c r="D159" s="207"/>
      <c r="E159" s="207"/>
      <c r="F159" s="223"/>
      <c r="G159" s="227" t="s">
        <v>199</v>
      </c>
      <c r="H159" s="233">
        <v>15000</v>
      </c>
      <c r="I159" s="236" t="s">
        <v>197</v>
      </c>
      <c r="K159" s="221">
        <v>42000</v>
      </c>
      <c r="M159" s="221">
        <v>0</v>
      </c>
      <c r="N159" s="253">
        <f>SUM(K159:M159)</f>
        <v>42000</v>
      </c>
    </row>
    <row r="160" spans="1:13" ht="21" customHeight="1">
      <c r="A160" s="207" t="s">
        <v>1158</v>
      </c>
      <c r="B160" s="207"/>
      <c r="C160" s="207"/>
      <c r="D160" s="207"/>
      <c r="E160" s="207"/>
      <c r="F160" s="223"/>
      <c r="G160" s="223" t="s">
        <v>196</v>
      </c>
      <c r="H160" s="442">
        <f>H162+H164+H169</f>
        <v>530800</v>
      </c>
      <c r="I160" s="252" t="s">
        <v>197</v>
      </c>
      <c r="K160" s="394"/>
      <c r="L160" s="394"/>
      <c r="M160" s="392"/>
    </row>
    <row r="161" spans="1:13" ht="21" customHeight="1">
      <c r="A161" s="227" t="s">
        <v>67</v>
      </c>
      <c r="B161" s="210" t="s">
        <v>675</v>
      </c>
      <c r="H161" s="210"/>
      <c r="K161" s="392"/>
      <c r="L161" s="392"/>
      <c r="M161" s="392"/>
    </row>
    <row r="162" spans="1:13" ht="21" customHeight="1">
      <c r="A162" s="227"/>
      <c r="B162" s="210" t="s">
        <v>676</v>
      </c>
      <c r="G162" s="227" t="s">
        <v>199</v>
      </c>
      <c r="H162" s="559">
        <v>63240</v>
      </c>
      <c r="I162" s="236" t="s">
        <v>197</v>
      </c>
      <c r="K162" s="392"/>
      <c r="L162" s="392"/>
      <c r="M162" s="392"/>
    </row>
    <row r="163" spans="1:13" ht="21" customHeight="1">
      <c r="A163" s="227" t="s">
        <v>67</v>
      </c>
      <c r="B163" s="210" t="s">
        <v>677</v>
      </c>
      <c r="F163" s="210"/>
      <c r="H163" s="559"/>
      <c r="K163" s="392"/>
      <c r="L163" s="392"/>
      <c r="M163" s="392"/>
    </row>
    <row r="164" spans="1:13" ht="21" customHeight="1">
      <c r="A164" s="227"/>
      <c r="B164" s="210" t="s">
        <v>678</v>
      </c>
      <c r="F164" s="210"/>
      <c r="G164" s="227" t="s">
        <v>199</v>
      </c>
      <c r="H164" s="559">
        <v>57490</v>
      </c>
      <c r="I164" s="236" t="s">
        <v>197</v>
      </c>
      <c r="K164" s="392"/>
      <c r="L164" s="392"/>
      <c r="M164" s="392"/>
    </row>
    <row r="165" spans="1:13" ht="21" customHeight="1">
      <c r="A165" s="227" t="s">
        <v>67</v>
      </c>
      <c r="B165" s="210" t="s">
        <v>679</v>
      </c>
      <c r="F165" s="210"/>
      <c r="H165" s="211"/>
      <c r="I165" s="559"/>
      <c r="K165" s="392"/>
      <c r="L165" s="392"/>
      <c r="M165" s="392"/>
    </row>
    <row r="166" spans="1:14" ht="21" customHeight="1">
      <c r="A166" s="227"/>
      <c r="B166" s="210" t="s">
        <v>454</v>
      </c>
      <c r="F166" s="210"/>
      <c r="H166" s="211"/>
      <c r="I166" s="559"/>
      <c r="K166" s="392">
        <v>15000</v>
      </c>
      <c r="L166" s="392"/>
      <c r="M166" s="392">
        <v>0</v>
      </c>
      <c r="N166" s="253">
        <f>SUM(K166:M166)</f>
        <v>15000</v>
      </c>
    </row>
    <row r="167" spans="1:13" ht="21" customHeight="1">
      <c r="A167" s="227"/>
      <c r="B167" s="210" t="s">
        <v>680</v>
      </c>
      <c r="F167" s="210"/>
      <c r="H167" s="211"/>
      <c r="I167" s="559"/>
      <c r="K167" s="392"/>
      <c r="L167" s="392"/>
      <c r="M167" s="392"/>
    </row>
    <row r="168" spans="2:13" ht="21" customHeight="1">
      <c r="B168" s="210" t="s">
        <v>681</v>
      </c>
      <c r="F168" s="210"/>
      <c r="H168" s="211"/>
      <c r="I168" s="559"/>
      <c r="K168" s="392"/>
      <c r="L168" s="392"/>
      <c r="M168" s="392"/>
    </row>
    <row r="169" spans="2:13" ht="21" customHeight="1">
      <c r="B169" s="210" t="s">
        <v>604</v>
      </c>
      <c r="F169" s="210"/>
      <c r="G169" s="227" t="s">
        <v>199</v>
      </c>
      <c r="H169" s="559">
        <v>410070</v>
      </c>
      <c r="I169" s="236" t="s">
        <v>197</v>
      </c>
      <c r="K169" s="392"/>
      <c r="L169" s="392"/>
      <c r="M169" s="392"/>
    </row>
    <row r="170" spans="1:10" ht="21" customHeight="1">
      <c r="A170" s="208" t="s">
        <v>45</v>
      </c>
      <c r="B170" s="207"/>
      <c r="C170" s="211">
        <v>534000</v>
      </c>
      <c r="D170" s="207"/>
      <c r="E170" s="207"/>
      <c r="F170" s="223"/>
      <c r="G170" s="223" t="s">
        <v>196</v>
      </c>
      <c r="H170" s="251">
        <f>H171+H174+H177</f>
        <v>100000</v>
      </c>
      <c r="I170" s="252" t="s">
        <v>197</v>
      </c>
      <c r="J170" s="260" t="s">
        <v>7</v>
      </c>
    </row>
    <row r="171" spans="1:10" ht="21" customHeight="1">
      <c r="A171" s="207" t="s">
        <v>13</v>
      </c>
      <c r="B171" s="211">
        <v>340100</v>
      </c>
      <c r="C171" s="207"/>
      <c r="D171" s="207"/>
      <c r="E171" s="207"/>
      <c r="F171" s="223"/>
      <c r="G171" s="223" t="s">
        <v>196</v>
      </c>
      <c r="H171" s="251">
        <f>H172+H173</f>
        <v>60000</v>
      </c>
      <c r="I171" s="252" t="s">
        <v>197</v>
      </c>
      <c r="J171" s="259" t="s">
        <v>36</v>
      </c>
    </row>
    <row r="172" spans="1:14" ht="21" customHeight="1">
      <c r="A172" s="227" t="s">
        <v>67</v>
      </c>
      <c r="B172" s="210" t="s">
        <v>455</v>
      </c>
      <c r="D172" s="211"/>
      <c r="E172" s="228"/>
      <c r="F172" s="223"/>
      <c r="G172" s="227" t="s">
        <v>199</v>
      </c>
      <c r="H172" s="233">
        <v>30000</v>
      </c>
      <c r="I172" s="236" t="s">
        <v>197</v>
      </c>
      <c r="K172" s="221">
        <v>50000</v>
      </c>
      <c r="M172" s="221">
        <v>10000</v>
      </c>
      <c r="N172" s="253">
        <f>SUM(K172:M172)</f>
        <v>60000</v>
      </c>
    </row>
    <row r="173" spans="1:14" ht="21" customHeight="1">
      <c r="A173" s="227" t="s">
        <v>67</v>
      </c>
      <c r="B173" s="210" t="s">
        <v>456</v>
      </c>
      <c r="D173" s="211"/>
      <c r="E173" s="228"/>
      <c r="F173" s="223"/>
      <c r="G173" s="227" t="s">
        <v>199</v>
      </c>
      <c r="H173" s="233">
        <v>30000</v>
      </c>
      <c r="I173" s="236" t="s">
        <v>197</v>
      </c>
      <c r="J173" s="259"/>
      <c r="N173" s="253"/>
    </row>
    <row r="174" spans="1:14" ht="21" customHeight="1">
      <c r="A174" s="207" t="s">
        <v>283</v>
      </c>
      <c r="B174" s="224"/>
      <c r="C174" s="211">
        <v>340200</v>
      </c>
      <c r="D174" s="207"/>
      <c r="E174" s="207"/>
      <c r="F174" s="223"/>
      <c r="G174" s="223" t="s">
        <v>196</v>
      </c>
      <c r="H174" s="251">
        <f>H175+H176</f>
        <v>20000</v>
      </c>
      <c r="I174" s="252" t="s">
        <v>197</v>
      </c>
      <c r="J174" s="259"/>
      <c r="N174" s="253"/>
    </row>
    <row r="175" spans="1:14" ht="21" customHeight="1">
      <c r="A175" s="227" t="s">
        <v>67</v>
      </c>
      <c r="B175" s="210" t="s">
        <v>457</v>
      </c>
      <c r="D175" s="211"/>
      <c r="E175" s="228"/>
      <c r="F175" s="223"/>
      <c r="G175" s="227" t="s">
        <v>199</v>
      </c>
      <c r="H175" s="233">
        <v>10000</v>
      </c>
      <c r="I175" s="236" t="s">
        <v>197</v>
      </c>
      <c r="J175" s="259"/>
      <c r="K175" s="234">
        <f>SUM(K157:K172)</f>
        <v>107000</v>
      </c>
      <c r="L175" s="234"/>
      <c r="M175" s="234">
        <f>SUM(M157:M172)</f>
        <v>10000</v>
      </c>
      <c r="N175" s="257">
        <f>SUM(K175:M175)</f>
        <v>117000</v>
      </c>
    </row>
    <row r="176" spans="1:16" ht="21" customHeight="1">
      <c r="A176" s="227" t="s">
        <v>67</v>
      </c>
      <c r="B176" s="210" t="s">
        <v>458</v>
      </c>
      <c r="D176" s="211"/>
      <c r="E176" s="228"/>
      <c r="F176" s="223"/>
      <c r="G176" s="227" t="s">
        <v>199</v>
      </c>
      <c r="H176" s="233">
        <v>10000</v>
      </c>
      <c r="I176" s="236" t="s">
        <v>197</v>
      </c>
      <c r="J176" s="259"/>
      <c r="P176" s="261"/>
    </row>
    <row r="177" spans="1:16" ht="21" customHeight="1">
      <c r="A177" s="207" t="s">
        <v>551</v>
      </c>
      <c r="B177" s="224"/>
      <c r="C177" s="211"/>
      <c r="D177" s="211">
        <v>340500</v>
      </c>
      <c r="E177" s="228"/>
      <c r="F177" s="223"/>
      <c r="G177" s="223" t="s">
        <v>196</v>
      </c>
      <c r="H177" s="251">
        <v>20000</v>
      </c>
      <c r="I177" s="252" t="s">
        <v>197</v>
      </c>
      <c r="J177" s="259"/>
      <c r="K177" s="259"/>
      <c r="L177" s="259" t="s">
        <v>37</v>
      </c>
      <c r="P177" s="261"/>
    </row>
    <row r="178" spans="1:16" ht="21" customHeight="1">
      <c r="A178" s="227" t="s">
        <v>67</v>
      </c>
      <c r="B178" s="210" t="s">
        <v>724</v>
      </c>
      <c r="D178" s="211"/>
      <c r="E178" s="228"/>
      <c r="F178" s="223"/>
      <c r="J178" s="259"/>
      <c r="P178" s="261"/>
    </row>
    <row r="179" spans="1:16" ht="21" customHeight="1">
      <c r="A179" s="227"/>
      <c r="D179" s="211"/>
      <c r="E179" s="228"/>
      <c r="F179" s="223"/>
      <c r="J179" s="259"/>
      <c r="P179" s="261"/>
    </row>
    <row r="180" spans="1:16" ht="21" customHeight="1">
      <c r="A180" s="227"/>
      <c r="D180" s="211"/>
      <c r="E180" s="228"/>
      <c r="F180" s="223"/>
      <c r="J180" s="259"/>
      <c r="P180" s="261"/>
    </row>
    <row r="181" spans="1:16" ht="21" customHeight="1">
      <c r="A181" s="227"/>
      <c r="D181" s="211"/>
      <c r="E181" s="228"/>
      <c r="F181" s="223"/>
      <c r="J181" s="259"/>
      <c r="P181" s="261"/>
    </row>
    <row r="182" spans="1:16" ht="21" customHeight="1">
      <c r="A182" s="227"/>
      <c r="D182" s="211"/>
      <c r="E182" s="228"/>
      <c r="F182" s="223"/>
      <c r="J182" s="259"/>
      <c r="P182" s="261"/>
    </row>
    <row r="183" spans="1:16" ht="21" customHeight="1">
      <c r="A183" s="227"/>
      <c r="D183" s="211"/>
      <c r="E183" s="228"/>
      <c r="F183" s="223"/>
      <c r="J183" s="259"/>
      <c r="P183" s="261"/>
    </row>
    <row r="184" spans="1:16" ht="21" customHeight="1">
      <c r="A184" s="227"/>
      <c r="D184" s="211"/>
      <c r="E184" s="228"/>
      <c r="F184" s="223"/>
      <c r="J184" s="259"/>
      <c r="P184" s="261"/>
    </row>
    <row r="185" spans="1:16" ht="21" customHeight="1">
      <c r="A185" s="227"/>
      <c r="D185" s="211"/>
      <c r="E185" s="228"/>
      <c r="F185" s="223"/>
      <c r="J185" s="259"/>
      <c r="P185" s="261"/>
    </row>
    <row r="186" spans="1:16" ht="21" customHeight="1">
      <c r="A186" s="227"/>
      <c r="D186" s="211"/>
      <c r="E186" s="228"/>
      <c r="F186" s="223"/>
      <c r="J186" s="259"/>
      <c r="P186" s="261"/>
    </row>
    <row r="187" spans="1:16" ht="21" customHeight="1">
      <c r="A187" s="227"/>
      <c r="D187" s="211"/>
      <c r="E187" s="228"/>
      <c r="F187" s="223"/>
      <c r="J187" s="259"/>
      <c r="P187" s="261"/>
    </row>
    <row r="188" spans="1:16" ht="21" customHeight="1">
      <c r="A188" s="227"/>
      <c r="D188" s="211"/>
      <c r="E188" s="228"/>
      <c r="F188" s="223"/>
      <c r="J188" s="259"/>
      <c r="P188" s="261"/>
    </row>
    <row r="189" spans="1:16" ht="21" customHeight="1">
      <c r="A189" s="227"/>
      <c r="D189" s="211"/>
      <c r="E189" s="228"/>
      <c r="F189" s="223"/>
      <c r="J189" s="259"/>
      <c r="P189" s="261"/>
    </row>
    <row r="190" spans="1:16" ht="21" customHeight="1">
      <c r="A190" s="227"/>
      <c r="D190" s="211"/>
      <c r="E190" s="228"/>
      <c r="F190" s="223"/>
      <c r="J190" s="259"/>
      <c r="P190" s="261"/>
    </row>
    <row r="191" spans="1:16" ht="21" customHeight="1">
      <c r="A191" s="227"/>
      <c r="D191" s="211"/>
      <c r="E191" s="228"/>
      <c r="F191" s="223"/>
      <c r="J191" s="259"/>
      <c r="P191" s="261"/>
    </row>
    <row r="192" spans="1:9" ht="21" customHeight="1">
      <c r="A192" s="682" t="s">
        <v>481</v>
      </c>
      <c r="B192" s="682"/>
      <c r="C192" s="682"/>
      <c r="D192" s="682"/>
      <c r="E192" s="682"/>
      <c r="F192" s="682"/>
      <c r="G192" s="682"/>
      <c r="H192" s="682"/>
      <c r="I192" s="682"/>
    </row>
    <row r="193" spans="1:16" ht="21" customHeight="1">
      <c r="A193" s="222" t="s">
        <v>206</v>
      </c>
      <c r="B193" s="210">
        <v>540000</v>
      </c>
      <c r="C193" s="207"/>
      <c r="D193" s="207"/>
      <c r="E193" s="207"/>
      <c r="F193" s="223"/>
      <c r="G193" s="223" t="s">
        <v>196</v>
      </c>
      <c r="H193" s="225">
        <f>H194+H216</f>
        <v>344000</v>
      </c>
      <c r="I193" s="207" t="s">
        <v>197</v>
      </c>
      <c r="J193" s="259"/>
      <c r="N193" s="253"/>
      <c r="P193" s="207"/>
    </row>
    <row r="194" spans="1:12" ht="21" customHeight="1">
      <c r="A194" s="208" t="s">
        <v>1124</v>
      </c>
      <c r="C194" s="209" t="s">
        <v>1035</v>
      </c>
      <c r="D194" s="207"/>
      <c r="E194" s="207"/>
      <c r="F194" s="223"/>
      <c r="G194" s="223" t="s">
        <v>196</v>
      </c>
      <c r="H194" s="225">
        <f>H195</f>
        <v>44000</v>
      </c>
      <c r="I194" s="207" t="s">
        <v>197</v>
      </c>
      <c r="J194" s="259"/>
      <c r="K194" s="259"/>
      <c r="L194" s="259"/>
    </row>
    <row r="195" spans="1:12" ht="21" customHeight="1">
      <c r="A195" s="212" t="s">
        <v>442</v>
      </c>
      <c r="C195" s="210">
        <v>410100</v>
      </c>
      <c r="F195" s="210"/>
      <c r="G195" s="223" t="s">
        <v>196</v>
      </c>
      <c r="H195" s="275">
        <f>H196</f>
        <v>44000</v>
      </c>
      <c r="I195" s="252" t="s">
        <v>197</v>
      </c>
      <c r="J195" s="259"/>
      <c r="K195" s="259"/>
      <c r="L195" s="259"/>
    </row>
    <row r="196" spans="1:13" ht="21" customHeight="1">
      <c r="A196" s="684" t="s">
        <v>907</v>
      </c>
      <c r="B196" s="684"/>
      <c r="C196" s="684"/>
      <c r="D196" s="684"/>
      <c r="E196" s="684"/>
      <c r="F196" s="684"/>
      <c r="G196" s="223" t="s">
        <v>199</v>
      </c>
      <c r="H196" s="225">
        <v>44000</v>
      </c>
      <c r="I196" s="207" t="s">
        <v>197</v>
      </c>
      <c r="J196" s="242"/>
      <c r="K196" s="392"/>
      <c r="L196" s="392"/>
      <c r="M196" s="392"/>
    </row>
    <row r="197" spans="1:13" ht="21" customHeight="1">
      <c r="A197" s="227" t="s">
        <v>323</v>
      </c>
      <c r="B197" s="215" t="s">
        <v>908</v>
      </c>
      <c r="C197" s="565"/>
      <c r="F197" s="210"/>
      <c r="G197" s="223"/>
      <c r="H197" s="225"/>
      <c r="I197" s="223"/>
      <c r="J197" s="242"/>
      <c r="K197" s="262"/>
      <c r="L197" s="392"/>
      <c r="M197" s="392"/>
    </row>
    <row r="198" spans="1:13" ht="21" customHeight="1">
      <c r="A198" s="227"/>
      <c r="B198" s="262" t="s">
        <v>909</v>
      </c>
      <c r="C198" s="565"/>
      <c r="F198" s="210"/>
      <c r="G198" s="223"/>
      <c r="H198" s="225"/>
      <c r="I198" s="223"/>
      <c r="J198" s="242"/>
      <c r="K198" s="262"/>
      <c r="L198" s="392"/>
      <c r="M198" s="392"/>
    </row>
    <row r="199" spans="1:13" ht="21" customHeight="1">
      <c r="A199" s="227"/>
      <c r="B199" s="57" t="s">
        <v>886</v>
      </c>
      <c r="C199" s="566"/>
      <c r="F199" s="210"/>
      <c r="G199" s="223"/>
      <c r="H199" s="225"/>
      <c r="I199" s="223"/>
      <c r="J199" s="242"/>
      <c r="K199" s="262"/>
      <c r="L199" s="392"/>
      <c r="M199" s="392"/>
    </row>
    <row r="200" spans="1:13" ht="21" customHeight="1">
      <c r="A200" s="227"/>
      <c r="B200" s="262" t="s">
        <v>1084</v>
      </c>
      <c r="C200" s="559"/>
      <c r="D200" s="559"/>
      <c r="F200" s="210"/>
      <c r="H200" s="210"/>
      <c r="I200" s="223"/>
      <c r="J200" s="242"/>
      <c r="K200" s="262"/>
      <c r="L200" s="392"/>
      <c r="M200" s="392"/>
    </row>
    <row r="201" spans="1:13" ht="21" customHeight="1">
      <c r="A201" s="227"/>
      <c r="B201" s="262" t="s">
        <v>1085</v>
      </c>
      <c r="C201" s="559"/>
      <c r="F201" s="210"/>
      <c r="G201" s="223"/>
      <c r="H201" s="225"/>
      <c r="I201" s="223"/>
      <c r="J201" s="242"/>
      <c r="K201" s="262"/>
      <c r="L201" s="392"/>
      <c r="M201" s="392"/>
    </row>
    <row r="202" spans="1:13" ht="21" customHeight="1">
      <c r="A202" s="227"/>
      <c r="B202" s="262" t="s">
        <v>1086</v>
      </c>
      <c r="C202" s="559"/>
      <c r="D202" s="559"/>
      <c r="F202" s="210"/>
      <c r="G202" s="223"/>
      <c r="H202" s="225"/>
      <c r="I202" s="223"/>
      <c r="J202" s="242"/>
      <c r="K202" s="262"/>
      <c r="L202" s="392"/>
      <c r="M202" s="392"/>
    </row>
    <row r="203" spans="1:13" ht="21" customHeight="1">
      <c r="A203" s="227"/>
      <c r="B203" s="567" t="s">
        <v>1082</v>
      </c>
      <c r="C203" s="568"/>
      <c r="D203" s="568"/>
      <c r="E203" s="229"/>
      <c r="F203" s="229"/>
      <c r="G203" s="449"/>
      <c r="H203" s="569"/>
      <c r="I203" s="449"/>
      <c r="J203" s="570"/>
      <c r="K203" s="262"/>
      <c r="L203" s="392"/>
      <c r="M203" s="392"/>
    </row>
    <row r="204" spans="1:13" ht="21" customHeight="1">
      <c r="A204" s="227"/>
      <c r="B204" s="215" t="s">
        <v>910</v>
      </c>
      <c r="C204" s="559"/>
      <c r="D204" s="559"/>
      <c r="F204" s="210"/>
      <c r="G204" s="223"/>
      <c r="H204" s="225"/>
      <c r="I204" s="223"/>
      <c r="J204" s="242"/>
      <c r="K204" s="262"/>
      <c r="L204" s="392"/>
      <c r="M204" s="392"/>
    </row>
    <row r="205" spans="1:13" ht="21" customHeight="1">
      <c r="A205" s="227"/>
      <c r="B205" s="262" t="s">
        <v>1087</v>
      </c>
      <c r="C205" s="559"/>
      <c r="D205" s="559"/>
      <c r="F205" s="210"/>
      <c r="G205" s="223"/>
      <c r="H205" s="225"/>
      <c r="I205" s="223"/>
      <c r="J205" s="242"/>
      <c r="K205" s="262"/>
      <c r="L205" s="392"/>
      <c r="M205" s="392"/>
    </row>
    <row r="206" spans="1:13" ht="21" customHeight="1">
      <c r="A206" s="207"/>
      <c r="B206" s="44" t="s">
        <v>1088</v>
      </c>
      <c r="C206" s="559"/>
      <c r="D206" s="559"/>
      <c r="F206" s="210"/>
      <c r="G206" s="223"/>
      <c r="H206" s="225"/>
      <c r="I206" s="223"/>
      <c r="J206" s="242"/>
      <c r="K206" s="262"/>
      <c r="L206" s="392"/>
      <c r="M206" s="392"/>
    </row>
    <row r="207" spans="1:13" ht="21" customHeight="1">
      <c r="A207" s="207"/>
      <c r="B207" s="262" t="s">
        <v>911</v>
      </c>
      <c r="C207" s="559"/>
      <c r="D207" s="559"/>
      <c r="F207" s="210"/>
      <c r="G207" s="223"/>
      <c r="H207" s="225"/>
      <c r="I207" s="223"/>
      <c r="J207" s="242"/>
      <c r="K207" s="262"/>
      <c r="L207" s="392"/>
      <c r="M207" s="392"/>
    </row>
    <row r="208" spans="1:13" ht="21" customHeight="1">
      <c r="A208" s="207"/>
      <c r="B208" s="262" t="s">
        <v>1083</v>
      </c>
      <c r="C208" s="559"/>
      <c r="D208" s="559"/>
      <c r="F208" s="210"/>
      <c r="G208" s="223"/>
      <c r="H208" s="225"/>
      <c r="I208" s="223"/>
      <c r="J208" s="242"/>
      <c r="K208" s="262"/>
      <c r="L208" s="392"/>
      <c r="M208" s="392"/>
    </row>
    <row r="209" spans="1:13" ht="21" customHeight="1">
      <c r="A209" s="207"/>
      <c r="B209" s="262" t="s">
        <v>1089</v>
      </c>
      <c r="C209" s="559"/>
      <c r="D209" s="559"/>
      <c r="F209" s="210"/>
      <c r="G209" s="223"/>
      <c r="H209" s="225"/>
      <c r="I209" s="223"/>
      <c r="J209" s="242"/>
      <c r="K209" s="262"/>
      <c r="L209" s="392"/>
      <c r="M209" s="392"/>
    </row>
    <row r="210" spans="1:13" ht="21" customHeight="1">
      <c r="A210" s="207"/>
      <c r="B210" s="44" t="s">
        <v>1090</v>
      </c>
      <c r="C210" s="559"/>
      <c r="D210" s="559"/>
      <c r="F210" s="210"/>
      <c r="G210" s="223"/>
      <c r="H210" s="225"/>
      <c r="I210" s="223"/>
      <c r="J210" s="242"/>
      <c r="K210" s="262"/>
      <c r="L210" s="392"/>
      <c r="M210" s="392"/>
    </row>
    <row r="211" spans="1:13" ht="21" customHeight="1">
      <c r="A211" s="207"/>
      <c r="B211" s="262" t="s">
        <v>912</v>
      </c>
      <c r="C211" s="559"/>
      <c r="D211" s="559"/>
      <c r="F211" s="210"/>
      <c r="G211" s="223"/>
      <c r="H211" s="225"/>
      <c r="I211" s="223"/>
      <c r="J211" s="242"/>
      <c r="K211" s="262"/>
      <c r="L211" s="392"/>
      <c r="M211" s="392"/>
    </row>
    <row r="212" spans="1:13" ht="21" customHeight="1">
      <c r="A212" s="207"/>
      <c r="B212" s="262" t="s">
        <v>1091</v>
      </c>
      <c r="C212" s="559"/>
      <c r="D212" s="559"/>
      <c r="F212" s="210"/>
      <c r="G212" s="223"/>
      <c r="H212" s="225"/>
      <c r="I212" s="223"/>
      <c r="J212" s="242"/>
      <c r="K212" s="262"/>
      <c r="L212" s="392"/>
      <c r="M212" s="392"/>
    </row>
    <row r="213" spans="1:13" ht="21" customHeight="1">
      <c r="A213" s="207"/>
      <c r="B213" s="262" t="s">
        <v>1092</v>
      </c>
      <c r="C213" s="571"/>
      <c r="D213" s="572"/>
      <c r="E213" s="573"/>
      <c r="G213" s="223"/>
      <c r="H213" s="225"/>
      <c r="I213" s="223"/>
      <c r="J213" s="242"/>
      <c r="K213" s="262"/>
      <c r="L213" s="392"/>
      <c r="M213" s="392"/>
    </row>
    <row r="214" spans="1:13" ht="21" customHeight="1">
      <c r="A214" s="207"/>
      <c r="B214" s="262" t="s">
        <v>913</v>
      </c>
      <c r="C214" s="571"/>
      <c r="D214" s="572"/>
      <c r="E214" s="573"/>
      <c r="G214" s="223"/>
      <c r="H214" s="225"/>
      <c r="I214" s="223"/>
      <c r="J214" s="242"/>
      <c r="K214" s="262"/>
      <c r="L214" s="392"/>
      <c r="M214" s="392"/>
    </row>
    <row r="215" spans="1:13" ht="21" customHeight="1">
      <c r="A215" s="207"/>
      <c r="B215" s="215"/>
      <c r="D215" s="211"/>
      <c r="E215" s="550"/>
      <c r="G215" s="223"/>
      <c r="H215" s="225"/>
      <c r="I215" s="223"/>
      <c r="J215" s="242"/>
      <c r="K215" s="392"/>
      <c r="L215" s="392"/>
      <c r="M215" s="392"/>
    </row>
    <row r="216" spans="1:13" ht="21" customHeight="1">
      <c r="A216" s="208" t="s">
        <v>1159</v>
      </c>
      <c r="C216" s="209"/>
      <c r="D216" s="207"/>
      <c r="E216" s="207"/>
      <c r="F216" s="223"/>
      <c r="G216" s="223" t="s">
        <v>196</v>
      </c>
      <c r="H216" s="225">
        <f>H217</f>
        <v>300000</v>
      </c>
      <c r="I216" s="207" t="s">
        <v>197</v>
      </c>
      <c r="J216" s="242"/>
      <c r="K216" s="392"/>
      <c r="L216" s="392"/>
      <c r="M216" s="392"/>
    </row>
    <row r="217" spans="1:13" ht="21" customHeight="1">
      <c r="A217" s="212" t="s">
        <v>829</v>
      </c>
      <c r="F217" s="210"/>
      <c r="G217" s="223" t="s">
        <v>199</v>
      </c>
      <c r="H217" s="275">
        <f>H218+H231</f>
        <v>300000</v>
      </c>
      <c r="I217" s="252" t="s">
        <v>197</v>
      </c>
      <c r="J217" s="242"/>
      <c r="K217" s="392"/>
      <c r="L217" s="392"/>
      <c r="M217" s="392"/>
    </row>
    <row r="218" spans="1:13" ht="21" customHeight="1">
      <c r="A218" s="684" t="s">
        <v>1036</v>
      </c>
      <c r="B218" s="684"/>
      <c r="C218" s="684"/>
      <c r="D218" s="684"/>
      <c r="E218" s="684"/>
      <c r="F218" s="684"/>
      <c r="G218" s="223" t="s">
        <v>199</v>
      </c>
      <c r="H218" s="225">
        <v>150000</v>
      </c>
      <c r="I218" s="207" t="s">
        <v>197</v>
      </c>
      <c r="J218" s="242"/>
      <c r="K218" s="392"/>
      <c r="L218" s="392"/>
      <c r="M218" s="392"/>
    </row>
    <row r="219" spans="1:13" ht="21" customHeight="1">
      <c r="A219" s="223" t="s">
        <v>67</v>
      </c>
      <c r="B219" s="262" t="s">
        <v>914</v>
      </c>
      <c r="D219" s="211"/>
      <c r="E219" s="550"/>
      <c r="G219" s="223"/>
      <c r="H219" s="225"/>
      <c r="I219" s="223"/>
      <c r="J219" s="242"/>
      <c r="K219" s="392"/>
      <c r="L219" s="392"/>
      <c r="M219" s="392"/>
    </row>
    <row r="220" spans="1:13" ht="21" customHeight="1">
      <c r="A220" s="207"/>
      <c r="B220" s="215" t="s">
        <v>915</v>
      </c>
      <c r="D220" s="211"/>
      <c r="E220" s="550"/>
      <c r="G220" s="223"/>
      <c r="H220" s="225"/>
      <c r="I220" s="223"/>
      <c r="J220" s="242"/>
      <c r="K220" s="392"/>
      <c r="L220" s="392"/>
      <c r="M220" s="392"/>
    </row>
    <row r="221" spans="1:13" ht="21" customHeight="1">
      <c r="A221" s="207"/>
      <c r="B221" s="262" t="s">
        <v>1220</v>
      </c>
      <c r="D221" s="211"/>
      <c r="E221" s="550"/>
      <c r="G221" s="223"/>
      <c r="H221" s="225"/>
      <c r="I221" s="223"/>
      <c r="J221" s="242"/>
      <c r="K221" s="392"/>
      <c r="L221" s="392"/>
      <c r="M221" s="392"/>
    </row>
    <row r="222" spans="1:13" ht="21" customHeight="1">
      <c r="A222" s="207"/>
      <c r="B222" s="215" t="s">
        <v>1221</v>
      </c>
      <c r="D222" s="211"/>
      <c r="E222" s="550"/>
      <c r="G222" s="223"/>
      <c r="H222" s="225"/>
      <c r="I222" s="223"/>
      <c r="J222" s="242"/>
      <c r="K222" s="392"/>
      <c r="L222" s="392"/>
      <c r="M222" s="392"/>
    </row>
    <row r="223" spans="1:13" ht="21" customHeight="1">
      <c r="A223" s="207"/>
      <c r="B223" s="262" t="s">
        <v>916</v>
      </c>
      <c r="D223" s="211"/>
      <c r="E223" s="550"/>
      <c r="G223" s="223"/>
      <c r="H223" s="225"/>
      <c r="I223" s="223"/>
      <c r="J223" s="242"/>
      <c r="K223" s="392"/>
      <c r="L223" s="392"/>
      <c r="M223" s="392"/>
    </row>
    <row r="224" spans="1:13" ht="21" customHeight="1">
      <c r="A224" s="207"/>
      <c r="B224" s="262" t="s">
        <v>1231</v>
      </c>
      <c r="D224" s="211"/>
      <c r="E224" s="550"/>
      <c r="G224" s="223"/>
      <c r="H224" s="225"/>
      <c r="I224" s="223"/>
      <c r="J224" s="242"/>
      <c r="K224" s="392"/>
      <c r="L224" s="392"/>
      <c r="M224" s="392"/>
    </row>
    <row r="225" spans="1:9" ht="21" customHeight="1">
      <c r="A225" s="682"/>
      <c r="B225" s="682"/>
      <c r="C225" s="682"/>
      <c r="D225" s="682"/>
      <c r="E225" s="682"/>
      <c r="F225" s="682"/>
      <c r="G225" s="682"/>
      <c r="H225" s="682"/>
      <c r="I225" s="682"/>
    </row>
    <row r="226" spans="1:9" ht="21" customHeight="1">
      <c r="A226" s="682"/>
      <c r="B226" s="682"/>
      <c r="C226" s="682"/>
      <c r="D226" s="682"/>
      <c r="E226" s="682"/>
      <c r="F226" s="682"/>
      <c r="G226" s="682"/>
      <c r="H226" s="682"/>
      <c r="I226" s="682"/>
    </row>
    <row r="227" spans="1:8" ht="21" customHeight="1">
      <c r="A227" s="236"/>
      <c r="B227" s="236"/>
      <c r="C227" s="236"/>
      <c r="D227" s="236"/>
      <c r="E227" s="236"/>
      <c r="F227" s="236"/>
      <c r="G227" s="236"/>
      <c r="H227" s="236"/>
    </row>
    <row r="228" spans="1:8" ht="21" customHeight="1">
      <c r="A228" s="236"/>
      <c r="B228" s="236"/>
      <c r="C228" s="236"/>
      <c r="D228" s="236"/>
      <c r="E228" s="236"/>
      <c r="F228" s="236"/>
      <c r="G228" s="236"/>
      <c r="H228" s="236"/>
    </row>
    <row r="229" spans="1:9" ht="21" customHeight="1">
      <c r="A229" s="682"/>
      <c r="B229" s="682"/>
      <c r="C229" s="682"/>
      <c r="D229" s="682"/>
      <c r="E229" s="682"/>
      <c r="F229" s="682"/>
      <c r="G229" s="682"/>
      <c r="H229" s="682"/>
      <c r="I229" s="682"/>
    </row>
    <row r="230" spans="1:9" ht="21" customHeight="1">
      <c r="A230" s="682" t="s">
        <v>550</v>
      </c>
      <c r="B230" s="682"/>
      <c r="C230" s="682"/>
      <c r="D230" s="682"/>
      <c r="E230" s="682"/>
      <c r="F230" s="682"/>
      <c r="G230" s="682"/>
      <c r="H230" s="682"/>
      <c r="I230" s="682"/>
    </row>
    <row r="231" spans="1:13" ht="21" customHeight="1">
      <c r="A231" s="57" t="s">
        <v>1201</v>
      </c>
      <c r="B231" s="215"/>
      <c r="D231" s="211"/>
      <c r="E231" s="550"/>
      <c r="G231" s="223" t="s">
        <v>199</v>
      </c>
      <c r="H231" s="225">
        <v>150000</v>
      </c>
      <c r="I231" s="207" t="s">
        <v>197</v>
      </c>
      <c r="J231" s="242"/>
      <c r="K231" s="392"/>
      <c r="L231" s="392"/>
      <c r="M231" s="392"/>
    </row>
    <row r="232" spans="1:13" ht="21" customHeight="1">
      <c r="A232" s="223" t="s">
        <v>67</v>
      </c>
      <c r="B232" s="44" t="s">
        <v>1232</v>
      </c>
      <c r="D232" s="211"/>
      <c r="E232" s="550"/>
      <c r="G232" s="223"/>
      <c r="H232" s="225"/>
      <c r="I232" s="223"/>
      <c r="J232" s="242"/>
      <c r="K232" s="392"/>
      <c r="L232" s="392"/>
      <c r="M232" s="392"/>
    </row>
    <row r="233" spans="1:13" ht="21" customHeight="1">
      <c r="A233" s="207"/>
      <c r="B233" s="215" t="s">
        <v>1193</v>
      </c>
      <c r="D233" s="211"/>
      <c r="E233" s="550"/>
      <c r="G233" s="223"/>
      <c r="H233" s="225"/>
      <c r="I233" s="223"/>
      <c r="J233" s="242"/>
      <c r="K233" s="392"/>
      <c r="L233" s="392"/>
      <c r="M233" s="392"/>
    </row>
    <row r="234" spans="1:13" ht="21" customHeight="1">
      <c r="A234" s="207"/>
      <c r="B234" s="215" t="s">
        <v>1194</v>
      </c>
      <c r="D234" s="211"/>
      <c r="E234" s="550"/>
      <c r="G234" s="223"/>
      <c r="H234" s="225"/>
      <c r="I234" s="223"/>
      <c r="J234" s="242"/>
      <c r="K234" s="392"/>
      <c r="L234" s="392"/>
      <c r="M234" s="392"/>
    </row>
    <row r="235" spans="1:13" ht="21" customHeight="1">
      <c r="A235" s="207"/>
      <c r="B235" s="262" t="s">
        <v>1195</v>
      </c>
      <c r="D235" s="211"/>
      <c r="E235" s="550"/>
      <c r="G235" s="223"/>
      <c r="H235" s="225"/>
      <c r="I235" s="223"/>
      <c r="J235" s="242"/>
      <c r="K235" s="392"/>
      <c r="L235" s="392"/>
      <c r="M235" s="392"/>
    </row>
    <row r="236" spans="1:13" ht="21" customHeight="1">
      <c r="A236" s="207"/>
      <c r="B236" s="215" t="s">
        <v>1196</v>
      </c>
      <c r="D236" s="211"/>
      <c r="E236" s="550"/>
      <c r="G236" s="223"/>
      <c r="H236" s="225"/>
      <c r="I236" s="223"/>
      <c r="J236" s="242"/>
      <c r="K236" s="392"/>
      <c r="L236" s="392"/>
      <c r="M236" s="392"/>
    </row>
    <row r="237" spans="1:13" ht="21" customHeight="1">
      <c r="A237" s="207"/>
      <c r="B237" s="44" t="s">
        <v>1197</v>
      </c>
      <c r="D237" s="211"/>
      <c r="E237" s="550"/>
      <c r="G237" s="223"/>
      <c r="H237" s="225"/>
      <c r="I237" s="223"/>
      <c r="J237" s="242"/>
      <c r="K237" s="392"/>
      <c r="L237" s="392"/>
      <c r="M237" s="392"/>
    </row>
    <row r="238" spans="1:13" ht="21" customHeight="1">
      <c r="A238" s="207"/>
      <c r="B238" s="215" t="s">
        <v>1198</v>
      </c>
      <c r="D238" s="211"/>
      <c r="E238" s="550"/>
      <c r="G238" s="223"/>
      <c r="H238" s="225"/>
      <c r="I238" s="223"/>
      <c r="J238" s="242"/>
      <c r="K238" s="392"/>
      <c r="L238" s="392"/>
      <c r="M238" s="392"/>
    </row>
    <row r="239" spans="1:13" ht="21" customHeight="1">
      <c r="A239" s="207"/>
      <c r="B239" s="614" t="s">
        <v>1199</v>
      </c>
      <c r="D239" s="211"/>
      <c r="E239" s="550"/>
      <c r="G239" s="223"/>
      <c r="H239" s="225"/>
      <c r="I239" s="223"/>
      <c r="J239" s="242"/>
      <c r="K239" s="392"/>
      <c r="L239" s="392"/>
      <c r="M239" s="392"/>
    </row>
    <row r="240" spans="1:13" ht="21" customHeight="1">
      <c r="A240" s="207"/>
      <c r="B240" s="262" t="s">
        <v>1200</v>
      </c>
      <c r="D240" s="211"/>
      <c r="E240" s="550"/>
      <c r="G240" s="223"/>
      <c r="H240" s="225"/>
      <c r="I240" s="223"/>
      <c r="J240" s="242"/>
      <c r="K240" s="392"/>
      <c r="L240" s="392"/>
      <c r="M240" s="392"/>
    </row>
    <row r="241" spans="1:13" ht="21" customHeight="1">
      <c r="A241" s="207"/>
      <c r="B241" s="215" t="s">
        <v>1233</v>
      </c>
      <c r="D241" s="211"/>
      <c r="E241" s="550"/>
      <c r="G241" s="223"/>
      <c r="H241" s="225"/>
      <c r="I241" s="223"/>
      <c r="J241" s="242"/>
      <c r="K241" s="392"/>
      <c r="L241" s="392"/>
      <c r="M241" s="392"/>
    </row>
    <row r="242" spans="1:10" ht="21" customHeight="1">
      <c r="A242" s="222" t="s">
        <v>207</v>
      </c>
      <c r="C242" s="211">
        <v>560000</v>
      </c>
      <c r="F242" s="223"/>
      <c r="G242" s="223" t="s">
        <v>196</v>
      </c>
      <c r="H242" s="251">
        <f>H243</f>
        <v>1143600</v>
      </c>
      <c r="I242" s="252" t="s">
        <v>197</v>
      </c>
      <c r="J242" s="242"/>
    </row>
    <row r="243" spans="1:13" ht="21" customHeight="1">
      <c r="A243" s="208" t="s">
        <v>208</v>
      </c>
      <c r="C243" s="211">
        <v>561000</v>
      </c>
      <c r="F243" s="223"/>
      <c r="G243" s="223" t="s">
        <v>196</v>
      </c>
      <c r="H243" s="251">
        <f>H244</f>
        <v>1143600</v>
      </c>
      <c r="I243" s="252" t="s">
        <v>197</v>
      </c>
      <c r="J243" s="242"/>
      <c r="K243" s="392"/>
      <c r="L243" s="392"/>
      <c r="M243" s="392"/>
    </row>
    <row r="244" spans="1:13" ht="21" customHeight="1">
      <c r="A244" s="207" t="s">
        <v>209</v>
      </c>
      <c r="B244" s="207"/>
      <c r="C244" s="207"/>
      <c r="D244" s="211">
        <v>610200</v>
      </c>
      <c r="E244" s="207"/>
      <c r="F244" s="223"/>
      <c r="G244" s="223" t="s">
        <v>196</v>
      </c>
      <c r="H244" s="442">
        <f>H245+H254+H257+H260+H263</f>
        <v>1143600</v>
      </c>
      <c r="I244" s="252" t="s">
        <v>197</v>
      </c>
      <c r="J244" s="242"/>
      <c r="K244" s="392"/>
      <c r="L244" s="392"/>
      <c r="M244" s="392"/>
    </row>
    <row r="245" spans="1:13" ht="21" customHeight="1">
      <c r="A245" s="207" t="s">
        <v>1037</v>
      </c>
      <c r="B245" s="207"/>
      <c r="C245" s="207"/>
      <c r="D245" s="224"/>
      <c r="E245" s="546"/>
      <c r="F245" s="223"/>
      <c r="G245" s="223" t="s">
        <v>196</v>
      </c>
      <c r="H245" s="442">
        <f>G249+G250+G251+G252+G253</f>
        <v>1048600</v>
      </c>
      <c r="I245" s="252" t="s">
        <v>197</v>
      </c>
      <c r="J245" s="242"/>
      <c r="K245" s="392"/>
      <c r="L245" s="392"/>
      <c r="M245" s="392"/>
    </row>
    <row r="246" spans="1:13" ht="21" customHeight="1">
      <c r="A246" s="227" t="s">
        <v>67</v>
      </c>
      <c r="B246" s="210" t="s">
        <v>20</v>
      </c>
      <c r="D246" s="211"/>
      <c r="E246" s="550"/>
      <c r="H246" s="559"/>
      <c r="J246" s="242"/>
      <c r="K246" s="392"/>
      <c r="L246" s="392"/>
      <c r="M246" s="392"/>
    </row>
    <row r="247" spans="2:13" ht="21" customHeight="1">
      <c r="B247" s="210" t="s">
        <v>688</v>
      </c>
      <c r="D247" s="211"/>
      <c r="E247" s="550"/>
      <c r="H247" s="559"/>
      <c r="J247" s="242"/>
      <c r="K247" s="392"/>
      <c r="L247" s="392"/>
      <c r="M247" s="392"/>
    </row>
    <row r="248" spans="2:13" ht="21" customHeight="1">
      <c r="B248" s="210" t="s">
        <v>689</v>
      </c>
      <c r="D248" s="211"/>
      <c r="E248" s="550"/>
      <c r="H248" s="559"/>
      <c r="I248" s="252"/>
      <c r="J248" s="242"/>
      <c r="K248" s="392"/>
      <c r="L248" s="392"/>
      <c r="M248" s="392"/>
    </row>
    <row r="249" spans="2:13" ht="21" customHeight="1">
      <c r="B249" s="265" t="s">
        <v>1204</v>
      </c>
      <c r="C249" s="444"/>
      <c r="D249" s="444"/>
      <c r="E249" s="574"/>
      <c r="F249" s="227" t="s">
        <v>199</v>
      </c>
      <c r="G249" s="575">
        <v>485100</v>
      </c>
      <c r="H249" s="210" t="s">
        <v>197</v>
      </c>
      <c r="J249" s="242"/>
      <c r="K249" s="392"/>
      <c r="L249" s="392"/>
      <c r="M249" s="392"/>
    </row>
    <row r="250" spans="2:13" ht="21" customHeight="1">
      <c r="B250" s="265" t="s">
        <v>1205</v>
      </c>
      <c r="C250" s="444"/>
      <c r="D250" s="444"/>
      <c r="E250" s="574"/>
      <c r="F250" s="227" t="s">
        <v>199</v>
      </c>
      <c r="G250" s="575">
        <v>137200</v>
      </c>
      <c r="H250" s="210" t="s">
        <v>197</v>
      </c>
      <c r="I250" s="252"/>
      <c r="J250" s="242"/>
      <c r="K250" s="392"/>
      <c r="L250" s="392"/>
      <c r="M250" s="392"/>
    </row>
    <row r="251" spans="2:13" ht="21" customHeight="1">
      <c r="B251" s="265" t="s">
        <v>1206</v>
      </c>
      <c r="C251" s="444"/>
      <c r="D251" s="444"/>
      <c r="E251" s="574"/>
      <c r="F251" s="227" t="s">
        <v>199</v>
      </c>
      <c r="G251" s="575">
        <v>53900</v>
      </c>
      <c r="H251" s="210" t="s">
        <v>197</v>
      </c>
      <c r="I251" s="544"/>
      <c r="K251" s="392"/>
      <c r="L251" s="392"/>
      <c r="M251" s="392"/>
    </row>
    <row r="252" spans="2:13" ht="21" customHeight="1">
      <c r="B252" s="265" t="s">
        <v>1207</v>
      </c>
      <c r="C252" s="444"/>
      <c r="D252" s="444"/>
      <c r="E252" s="574"/>
      <c r="F252" s="227" t="s">
        <v>199</v>
      </c>
      <c r="G252" s="575">
        <v>235200</v>
      </c>
      <c r="H252" s="210" t="s">
        <v>197</v>
      </c>
      <c r="I252" s="544"/>
      <c r="K252" s="392"/>
      <c r="L252" s="392"/>
      <c r="M252" s="392"/>
    </row>
    <row r="253" spans="2:13" ht="21" customHeight="1">
      <c r="B253" s="229" t="s">
        <v>1208</v>
      </c>
      <c r="C253" s="229"/>
      <c r="D253" s="229"/>
      <c r="E253" s="229"/>
      <c r="F253" s="227" t="s">
        <v>199</v>
      </c>
      <c r="G253" s="575">
        <v>137200</v>
      </c>
      <c r="H253" s="568" t="s">
        <v>197</v>
      </c>
      <c r="K253" s="392"/>
      <c r="L253" s="392"/>
      <c r="M253" s="392"/>
    </row>
    <row r="254" spans="1:15" ht="21" customHeight="1">
      <c r="A254" s="207" t="s">
        <v>5</v>
      </c>
      <c r="B254" s="207"/>
      <c r="C254" s="207"/>
      <c r="D254" s="224"/>
      <c r="E254" s="546"/>
      <c r="F254" s="223" t="s">
        <v>1038</v>
      </c>
      <c r="G254" s="223" t="s">
        <v>199</v>
      </c>
      <c r="H254" s="442">
        <v>25000</v>
      </c>
      <c r="I254" s="207" t="s">
        <v>197</v>
      </c>
      <c r="K254" s="392"/>
      <c r="L254" s="393"/>
      <c r="M254" s="393"/>
      <c r="N254" s="242"/>
      <c r="O254" s="242"/>
    </row>
    <row r="255" spans="1:15" ht="21" customHeight="1">
      <c r="A255" s="227" t="s">
        <v>67</v>
      </c>
      <c r="B255" s="210" t="s">
        <v>917</v>
      </c>
      <c r="D255" s="211"/>
      <c r="E255" s="550"/>
      <c r="G255" s="211"/>
      <c r="H255" s="559"/>
      <c r="I255" s="266"/>
      <c r="K255" s="392"/>
      <c r="L255" s="393"/>
      <c r="M255" s="393"/>
      <c r="N255" s="242"/>
      <c r="O255" s="242"/>
    </row>
    <row r="256" spans="1:15" ht="21" customHeight="1">
      <c r="A256" s="227"/>
      <c r="B256" s="210" t="s">
        <v>918</v>
      </c>
      <c r="D256" s="211"/>
      <c r="E256" s="550"/>
      <c r="G256" s="211"/>
      <c r="H256" s="559"/>
      <c r="I256" s="207"/>
      <c r="K256" s="392"/>
      <c r="L256" s="393"/>
      <c r="M256" s="393"/>
      <c r="N256" s="242"/>
      <c r="O256" s="242"/>
    </row>
    <row r="257" spans="1:15" ht="21" customHeight="1">
      <c r="A257" s="207" t="s">
        <v>6</v>
      </c>
      <c r="B257" s="207"/>
      <c r="C257" s="207"/>
      <c r="D257" s="224"/>
      <c r="E257" s="546"/>
      <c r="F257" s="223" t="s">
        <v>1039</v>
      </c>
      <c r="G257" s="223" t="s">
        <v>199</v>
      </c>
      <c r="H257" s="442">
        <v>30000</v>
      </c>
      <c r="I257" s="207" t="s">
        <v>197</v>
      </c>
      <c r="K257" s="392"/>
      <c r="L257" s="393"/>
      <c r="M257" s="393"/>
      <c r="N257" s="242"/>
      <c r="O257" s="242"/>
    </row>
    <row r="258" spans="1:15" ht="21" customHeight="1">
      <c r="A258" s="227" t="s">
        <v>67</v>
      </c>
      <c r="B258" s="210" t="s">
        <v>919</v>
      </c>
      <c r="D258" s="211"/>
      <c r="E258" s="550"/>
      <c r="G258" s="211"/>
      <c r="H258" s="559"/>
      <c r="I258" s="207"/>
      <c r="K258" s="392"/>
      <c r="L258" s="393"/>
      <c r="M258" s="393"/>
      <c r="N258" s="242"/>
      <c r="O258" s="242"/>
    </row>
    <row r="259" spans="1:15" ht="21" customHeight="1">
      <c r="A259" s="227"/>
      <c r="B259" s="210" t="s">
        <v>920</v>
      </c>
      <c r="D259" s="211"/>
      <c r="E259" s="550"/>
      <c r="G259" s="211"/>
      <c r="H259" s="559"/>
      <c r="I259" s="207"/>
      <c r="K259" s="392"/>
      <c r="L259" s="393"/>
      <c r="M259" s="393"/>
      <c r="N259" s="242"/>
      <c r="O259" s="242"/>
    </row>
    <row r="260" spans="1:15" ht="21" customHeight="1">
      <c r="A260" s="207" t="s">
        <v>1160</v>
      </c>
      <c r="B260" s="207"/>
      <c r="C260" s="207"/>
      <c r="D260" s="224"/>
      <c r="E260" s="546"/>
      <c r="F260" s="223"/>
      <c r="G260" s="223" t="s">
        <v>199</v>
      </c>
      <c r="H260" s="442">
        <v>20000</v>
      </c>
      <c r="I260" s="207" t="s">
        <v>197</v>
      </c>
      <c r="K260" s="392"/>
      <c r="L260" s="393"/>
      <c r="M260" s="393"/>
      <c r="N260" s="242"/>
      <c r="O260" s="242"/>
    </row>
    <row r="261" spans="1:15" ht="21" customHeight="1">
      <c r="A261" s="227" t="s">
        <v>67</v>
      </c>
      <c r="B261" s="210" t="s">
        <v>921</v>
      </c>
      <c r="D261" s="211"/>
      <c r="E261" s="550"/>
      <c r="G261" s="211"/>
      <c r="H261" s="559"/>
      <c r="K261" s="392"/>
      <c r="L261" s="393"/>
      <c r="M261" s="393"/>
      <c r="N261" s="242"/>
      <c r="O261" s="242"/>
    </row>
    <row r="262" spans="1:15" ht="21" customHeight="1">
      <c r="A262" s="227"/>
      <c r="B262" s="210" t="s">
        <v>922</v>
      </c>
      <c r="D262" s="211"/>
      <c r="E262" s="550"/>
      <c r="G262" s="211"/>
      <c r="H262" s="559"/>
      <c r="I262" s="210"/>
      <c r="K262" s="392"/>
      <c r="L262" s="393"/>
      <c r="M262" s="393"/>
      <c r="N262" s="242"/>
      <c r="O262" s="242"/>
    </row>
    <row r="263" spans="1:15" ht="21" customHeight="1">
      <c r="A263" s="207" t="s">
        <v>690</v>
      </c>
      <c r="B263" s="207"/>
      <c r="C263" s="207"/>
      <c r="D263" s="224"/>
      <c r="E263" s="546"/>
      <c r="F263" s="223" t="s">
        <v>1040</v>
      </c>
      <c r="G263" s="223" t="s">
        <v>199</v>
      </c>
      <c r="H263" s="442">
        <v>20000</v>
      </c>
      <c r="I263" s="207" t="s">
        <v>197</v>
      </c>
      <c r="K263" s="392"/>
      <c r="L263" s="393"/>
      <c r="M263" s="393"/>
      <c r="N263" s="242"/>
      <c r="O263" s="242"/>
    </row>
    <row r="264" spans="1:15" ht="21" customHeight="1">
      <c r="A264" s="227" t="s">
        <v>67</v>
      </c>
      <c r="B264" s="210" t="s">
        <v>923</v>
      </c>
      <c r="D264" s="211"/>
      <c r="E264" s="550"/>
      <c r="G264" s="211"/>
      <c r="H264" s="559"/>
      <c r="K264" s="392"/>
      <c r="L264" s="393"/>
      <c r="M264" s="393"/>
      <c r="N264" s="242"/>
      <c r="O264" s="242"/>
    </row>
    <row r="265" spans="1:15" ht="21" customHeight="1">
      <c r="A265" s="227"/>
      <c r="B265" s="210" t="s">
        <v>924</v>
      </c>
      <c r="D265" s="211"/>
      <c r="E265" s="550"/>
      <c r="G265" s="211"/>
      <c r="H265" s="559"/>
      <c r="I265" s="210"/>
      <c r="L265" s="232"/>
      <c r="M265" s="232"/>
      <c r="N265" s="242"/>
      <c r="O265" s="242"/>
    </row>
    <row r="266" spans="1:15" ht="21" customHeight="1">
      <c r="A266" s="227"/>
      <c r="D266" s="211"/>
      <c r="E266" s="228"/>
      <c r="I266" s="210"/>
      <c r="L266" s="232"/>
      <c r="M266" s="232"/>
      <c r="N266" s="242"/>
      <c r="O266" s="242"/>
    </row>
    <row r="267" spans="1:15" ht="21" customHeight="1">
      <c r="A267" s="227"/>
      <c r="D267" s="211"/>
      <c r="E267" s="228"/>
      <c r="I267" s="210"/>
      <c r="L267" s="232"/>
      <c r="M267" s="232"/>
      <c r="N267" s="242"/>
      <c r="O267" s="242"/>
    </row>
    <row r="268" spans="1:15" ht="21" customHeight="1">
      <c r="A268" s="227"/>
      <c r="D268" s="211"/>
      <c r="E268" s="228"/>
      <c r="I268" s="210"/>
      <c r="L268" s="232"/>
      <c r="M268" s="232"/>
      <c r="N268" s="242"/>
      <c r="O268" s="242"/>
    </row>
    <row r="269" spans="1:15" ht="21" customHeight="1">
      <c r="A269" s="227"/>
      <c r="D269" s="211"/>
      <c r="E269" s="228"/>
      <c r="I269" s="210"/>
      <c r="L269" s="232"/>
      <c r="M269" s="232"/>
      <c r="N269" s="242"/>
      <c r="O269" s="242"/>
    </row>
    <row r="270" spans="1:9" ht="21" customHeight="1">
      <c r="A270" s="682" t="s">
        <v>704</v>
      </c>
      <c r="B270" s="682"/>
      <c r="C270" s="682"/>
      <c r="D270" s="682"/>
      <c r="E270" s="682"/>
      <c r="F270" s="682"/>
      <c r="G270" s="682"/>
      <c r="H270" s="682"/>
      <c r="I270" s="682"/>
    </row>
    <row r="271" spans="1:15" ht="21" customHeight="1">
      <c r="A271" s="267" t="s">
        <v>211</v>
      </c>
      <c r="B271" s="267"/>
      <c r="C271" s="267"/>
      <c r="D271" s="268" t="s">
        <v>241</v>
      </c>
      <c r="E271" s="267"/>
      <c r="F271" s="673" t="s">
        <v>196</v>
      </c>
      <c r="G271" s="673"/>
      <c r="H271" s="269">
        <f>H272</f>
        <v>745000</v>
      </c>
      <c r="I271" s="266" t="s">
        <v>197</v>
      </c>
      <c r="L271" s="232"/>
      <c r="M271" s="232"/>
      <c r="N271" s="242"/>
      <c r="O271" s="242"/>
    </row>
    <row r="272" spans="1:15" ht="21" customHeight="1">
      <c r="A272" s="270" t="s">
        <v>612</v>
      </c>
      <c r="B272" s="271"/>
      <c r="C272" s="271"/>
      <c r="D272" s="271"/>
      <c r="E272" s="271"/>
      <c r="F272" s="223"/>
      <c r="G272" s="223" t="s">
        <v>196</v>
      </c>
      <c r="H272" s="226">
        <f>H273+H301</f>
        <v>745000</v>
      </c>
      <c r="I272" s="272" t="s">
        <v>197</v>
      </c>
      <c r="L272" s="232"/>
      <c r="M272" s="232"/>
      <c r="N272" s="242"/>
      <c r="O272" s="242"/>
    </row>
    <row r="273" spans="1:15" ht="21" customHeight="1">
      <c r="A273" s="222" t="s">
        <v>334</v>
      </c>
      <c r="C273" s="211">
        <v>530000</v>
      </c>
      <c r="F273" s="223"/>
      <c r="G273" s="223" t="s">
        <v>196</v>
      </c>
      <c r="H273" s="226">
        <f>H274+H283</f>
        <v>565000</v>
      </c>
      <c r="I273" s="252" t="s">
        <v>197</v>
      </c>
      <c r="L273" s="232"/>
      <c r="M273" s="232"/>
      <c r="N273" s="242"/>
      <c r="O273" s="242"/>
    </row>
    <row r="274" spans="1:15" ht="21" customHeight="1">
      <c r="A274" s="208" t="s">
        <v>202</v>
      </c>
      <c r="B274" s="210">
        <v>532000</v>
      </c>
      <c r="F274" s="223"/>
      <c r="G274" s="223" t="s">
        <v>196</v>
      </c>
      <c r="H274" s="226">
        <f>H275</f>
        <v>445000</v>
      </c>
      <c r="I274" s="252" t="s">
        <v>197</v>
      </c>
      <c r="L274" s="232"/>
      <c r="M274" s="232"/>
      <c r="N274" s="242"/>
      <c r="O274" s="242"/>
    </row>
    <row r="275" spans="1:15" ht="21" customHeight="1">
      <c r="A275" s="209" t="s">
        <v>613</v>
      </c>
      <c r="B275" s="207"/>
      <c r="C275" s="207"/>
      <c r="D275" s="207"/>
      <c r="E275" s="207"/>
      <c r="F275" s="207"/>
      <c r="G275" s="449" t="s">
        <v>196</v>
      </c>
      <c r="H275" s="225">
        <f>H277+H279+H281</f>
        <v>445000</v>
      </c>
      <c r="I275" s="236" t="s">
        <v>197</v>
      </c>
      <c r="L275" s="232"/>
      <c r="M275" s="232"/>
      <c r="N275" s="242"/>
      <c r="O275" s="242"/>
    </row>
    <row r="276" spans="1:15" ht="21" customHeight="1">
      <c r="A276" s="227" t="s">
        <v>67</v>
      </c>
      <c r="B276" s="210" t="s">
        <v>737</v>
      </c>
      <c r="D276" s="211"/>
      <c r="E276" s="228"/>
      <c r="F276" s="211"/>
      <c r="L276" s="232"/>
      <c r="M276" s="232"/>
      <c r="N276" s="242"/>
      <c r="O276" s="242"/>
    </row>
    <row r="277" spans="1:15" ht="21" customHeight="1">
      <c r="A277" s="227"/>
      <c r="B277" s="210" t="s">
        <v>1041</v>
      </c>
      <c r="D277" s="211"/>
      <c r="E277" s="228"/>
      <c r="F277" s="211"/>
      <c r="G277" s="227" t="s">
        <v>199</v>
      </c>
      <c r="H277" s="235">
        <v>40000</v>
      </c>
      <c r="I277" s="236" t="s">
        <v>197</v>
      </c>
      <c r="L277" s="232"/>
      <c r="M277" s="232"/>
      <c r="N277" s="242"/>
      <c r="O277" s="242"/>
    </row>
    <row r="278" spans="1:15" ht="21" customHeight="1">
      <c r="A278" s="227" t="s">
        <v>67</v>
      </c>
      <c r="B278" s="210" t="s">
        <v>694</v>
      </c>
      <c r="C278" s="211"/>
      <c r="D278" s="211"/>
      <c r="E278" s="228"/>
      <c r="F278" s="211"/>
      <c r="G278" s="210"/>
      <c r="H278" s="210"/>
      <c r="I278" s="445"/>
      <c r="J278" s="210"/>
      <c r="K278" s="233"/>
      <c r="L278" s="251"/>
      <c r="M278" s="251"/>
      <c r="N278" s="207"/>
      <c r="O278" s="242"/>
    </row>
    <row r="279" spans="1:15" ht="21" customHeight="1">
      <c r="A279" s="227"/>
      <c r="B279" s="210" t="s">
        <v>1226</v>
      </c>
      <c r="C279" s="211"/>
      <c r="D279" s="211"/>
      <c r="E279" s="228"/>
      <c r="F279" s="211"/>
      <c r="G279" s="227" t="s">
        <v>199</v>
      </c>
      <c r="H279" s="235">
        <v>400000</v>
      </c>
      <c r="I279" s="444" t="s">
        <v>197</v>
      </c>
      <c r="J279" s="210"/>
      <c r="K279" s="233"/>
      <c r="L279" s="251"/>
      <c r="M279" s="251"/>
      <c r="N279" s="207"/>
      <c r="O279" s="242"/>
    </row>
    <row r="280" spans="1:15" ht="21" customHeight="1">
      <c r="A280" s="227" t="s">
        <v>67</v>
      </c>
      <c r="B280" s="210" t="s">
        <v>949</v>
      </c>
      <c r="C280" s="211"/>
      <c r="D280" s="211"/>
      <c r="E280" s="228"/>
      <c r="F280" s="211"/>
      <c r="H280" s="235"/>
      <c r="I280" s="444"/>
      <c r="J280" s="210"/>
      <c r="K280" s="233"/>
      <c r="L280" s="251"/>
      <c r="M280" s="251"/>
      <c r="N280" s="207"/>
      <c r="O280" s="242"/>
    </row>
    <row r="281" spans="1:15" ht="21" customHeight="1">
      <c r="A281" s="227"/>
      <c r="B281" s="210" t="s">
        <v>950</v>
      </c>
      <c r="C281" s="211"/>
      <c r="D281" s="211"/>
      <c r="E281" s="228"/>
      <c r="F281" s="211"/>
      <c r="G281" s="227" t="s">
        <v>199</v>
      </c>
      <c r="H281" s="235">
        <v>5000</v>
      </c>
      <c r="I281" s="444" t="s">
        <v>197</v>
      </c>
      <c r="J281" s="210"/>
      <c r="K281" s="233"/>
      <c r="L281" s="251"/>
      <c r="M281" s="251"/>
      <c r="N281" s="207"/>
      <c r="O281" s="242"/>
    </row>
    <row r="282" spans="1:15" ht="21" customHeight="1">
      <c r="A282" s="227"/>
      <c r="B282" s="210" t="s">
        <v>192</v>
      </c>
      <c r="C282" s="211"/>
      <c r="D282" s="211"/>
      <c r="E282" s="228"/>
      <c r="F282" s="211"/>
      <c r="H282" s="235"/>
      <c r="I282" s="444"/>
      <c r="J282" s="210"/>
      <c r="K282" s="233"/>
      <c r="L282" s="251"/>
      <c r="M282" s="251"/>
      <c r="N282" s="207"/>
      <c r="O282" s="242"/>
    </row>
    <row r="283" spans="1:17" s="461" customFormat="1" ht="19.5" customHeight="1">
      <c r="A283" s="462" t="s">
        <v>1115</v>
      </c>
      <c r="C283" s="452" t="s">
        <v>1042</v>
      </c>
      <c r="F283" s="459"/>
      <c r="G283" s="459" t="s">
        <v>196</v>
      </c>
      <c r="H283" s="460">
        <f>H284+H289</f>
        <v>120000</v>
      </c>
      <c r="I283" s="459" t="s">
        <v>197</v>
      </c>
      <c r="J283" s="450"/>
      <c r="K283" s="450"/>
      <c r="L283" s="450"/>
      <c r="M283" s="450"/>
      <c r="N283" s="450"/>
      <c r="O283" s="451"/>
      <c r="P283" s="451"/>
      <c r="Q283" s="451"/>
    </row>
    <row r="284" spans="1:17" s="452" customFormat="1" ht="19.5" customHeight="1">
      <c r="A284" s="461" t="s">
        <v>1161</v>
      </c>
      <c r="G284" s="459" t="s">
        <v>199</v>
      </c>
      <c r="H284" s="460">
        <v>20000</v>
      </c>
      <c r="I284" s="459" t="s">
        <v>197</v>
      </c>
      <c r="J284" s="450"/>
      <c r="K284" s="474"/>
      <c r="L284" s="450"/>
      <c r="M284" s="450"/>
      <c r="N284" s="450"/>
      <c r="O284" s="467"/>
      <c r="P284" s="451"/>
      <c r="Q284" s="451"/>
    </row>
    <row r="285" spans="1:15" ht="21" customHeight="1">
      <c r="A285" s="227" t="s">
        <v>67</v>
      </c>
      <c r="B285" s="210" t="s">
        <v>959</v>
      </c>
      <c r="C285" s="211"/>
      <c r="F285" s="223"/>
      <c r="G285" s="210"/>
      <c r="H285" s="235"/>
      <c r="J285" s="210"/>
      <c r="K285" s="233"/>
      <c r="L285" s="251"/>
      <c r="M285" s="251"/>
      <c r="N285" s="207"/>
      <c r="O285" s="242"/>
    </row>
    <row r="286" spans="1:15" ht="21" customHeight="1">
      <c r="A286" s="222"/>
      <c r="B286" s="210" t="s">
        <v>951</v>
      </c>
      <c r="C286" s="211"/>
      <c r="F286" s="223"/>
      <c r="G286" s="207"/>
      <c r="H286" s="226"/>
      <c r="I286" s="252"/>
      <c r="J286" s="210"/>
      <c r="K286" s="233"/>
      <c r="L286" s="251"/>
      <c r="M286" s="251"/>
      <c r="N286" s="207"/>
      <c r="O286" s="242"/>
    </row>
    <row r="287" spans="1:15" ht="21" customHeight="1">
      <c r="A287" s="222"/>
      <c r="B287" s="210" t="s">
        <v>952</v>
      </c>
      <c r="C287" s="211"/>
      <c r="F287" s="223"/>
      <c r="G287" s="207"/>
      <c r="H287" s="226"/>
      <c r="I287" s="252"/>
      <c r="J287" s="210"/>
      <c r="K287" s="233"/>
      <c r="L287" s="251"/>
      <c r="M287" s="251"/>
      <c r="N287" s="207"/>
      <c r="O287" s="242"/>
    </row>
    <row r="288" spans="1:15" ht="21" customHeight="1">
      <c r="A288" s="222"/>
      <c r="B288" s="210" t="s">
        <v>1192</v>
      </c>
      <c r="F288" s="223"/>
      <c r="G288" s="207"/>
      <c r="H288" s="226"/>
      <c r="I288" s="252"/>
      <c r="J288" s="210"/>
      <c r="K288" s="233"/>
      <c r="L288" s="251"/>
      <c r="M288" s="251"/>
      <c r="N288" s="207"/>
      <c r="O288" s="242"/>
    </row>
    <row r="289" spans="1:15" ht="21" customHeight="1">
      <c r="A289" s="207" t="s">
        <v>963</v>
      </c>
      <c r="B289" s="279"/>
      <c r="C289" s="208"/>
      <c r="F289" s="223"/>
      <c r="G289" s="223" t="s">
        <v>196</v>
      </c>
      <c r="H289" s="226">
        <f>H292+H294+H296</f>
        <v>100000</v>
      </c>
      <c r="I289" s="236" t="s">
        <v>197</v>
      </c>
      <c r="J289" s="210"/>
      <c r="K289" s="233"/>
      <c r="L289" s="251"/>
      <c r="M289" s="251"/>
      <c r="N289" s="207"/>
      <c r="O289" s="242"/>
    </row>
    <row r="290" spans="2:15" ht="21" customHeight="1">
      <c r="B290" s="210" t="s">
        <v>953</v>
      </c>
      <c r="C290" s="211"/>
      <c r="F290" s="223"/>
      <c r="G290" s="207"/>
      <c r="H290" s="226"/>
      <c r="I290" s="252"/>
      <c r="J290" s="210"/>
      <c r="K290" s="233"/>
      <c r="L290" s="251"/>
      <c r="M290" s="251"/>
      <c r="N290" s="207"/>
      <c r="O290" s="242"/>
    </row>
    <row r="291" spans="2:15" ht="21" customHeight="1">
      <c r="B291" s="210" t="s">
        <v>954</v>
      </c>
      <c r="C291" s="211"/>
      <c r="F291" s="223"/>
      <c r="G291" s="207"/>
      <c r="H291" s="226"/>
      <c r="I291" s="252"/>
      <c r="J291" s="210"/>
      <c r="K291" s="233"/>
      <c r="L291" s="251"/>
      <c r="M291" s="251"/>
      <c r="N291" s="207"/>
      <c r="O291" s="242"/>
    </row>
    <row r="292" spans="1:15" ht="21" customHeight="1">
      <c r="A292" s="227" t="s">
        <v>67</v>
      </c>
      <c r="B292" s="210" t="s">
        <v>960</v>
      </c>
      <c r="C292" s="211"/>
      <c r="F292" s="223"/>
      <c r="G292" s="227" t="s">
        <v>199</v>
      </c>
      <c r="H292" s="235">
        <v>35000</v>
      </c>
      <c r="I292" s="236" t="s">
        <v>197</v>
      </c>
      <c r="J292" s="210"/>
      <c r="K292" s="233"/>
      <c r="L292" s="251"/>
      <c r="M292" s="251"/>
      <c r="N292" s="207"/>
      <c r="O292" s="242"/>
    </row>
    <row r="293" spans="1:15" ht="21" customHeight="1">
      <c r="A293" s="227"/>
      <c r="B293" s="210" t="s">
        <v>955</v>
      </c>
      <c r="C293" s="211"/>
      <c r="F293" s="223"/>
      <c r="G293" s="211"/>
      <c r="J293" s="210"/>
      <c r="K293" s="233"/>
      <c r="L293" s="251"/>
      <c r="M293" s="251"/>
      <c r="N293" s="207"/>
      <c r="O293" s="242"/>
    </row>
    <row r="294" spans="1:15" ht="21" customHeight="1">
      <c r="A294" s="227" t="s">
        <v>67</v>
      </c>
      <c r="B294" s="210" t="s">
        <v>961</v>
      </c>
      <c r="C294" s="211"/>
      <c r="F294" s="223"/>
      <c r="G294" s="211"/>
      <c r="H294" s="233">
        <v>15000</v>
      </c>
      <c r="I294" s="236" t="s">
        <v>197</v>
      </c>
      <c r="J294" s="210"/>
      <c r="K294" s="233"/>
      <c r="L294" s="251"/>
      <c r="M294" s="251"/>
      <c r="N294" s="207"/>
      <c r="O294" s="242"/>
    </row>
    <row r="295" spans="1:15" ht="21" customHeight="1">
      <c r="A295" s="227"/>
      <c r="B295" s="210" t="s">
        <v>956</v>
      </c>
      <c r="C295" s="211"/>
      <c r="F295" s="223"/>
      <c r="G295" s="211"/>
      <c r="J295" s="210"/>
      <c r="K295" s="233"/>
      <c r="L295" s="251"/>
      <c r="M295" s="251"/>
      <c r="N295" s="207"/>
      <c r="O295" s="242"/>
    </row>
    <row r="296" spans="1:15" ht="21" customHeight="1">
      <c r="A296" s="227" t="s">
        <v>67</v>
      </c>
      <c r="B296" s="210" t="s">
        <v>962</v>
      </c>
      <c r="C296" s="211"/>
      <c r="F296" s="223"/>
      <c r="G296" s="227" t="s">
        <v>199</v>
      </c>
      <c r="H296" s="235">
        <v>50000</v>
      </c>
      <c r="I296" s="236" t="s">
        <v>197</v>
      </c>
      <c r="J296" s="210"/>
      <c r="K296" s="233"/>
      <c r="L296" s="251"/>
      <c r="M296" s="251"/>
      <c r="N296" s="207"/>
      <c r="O296" s="242"/>
    </row>
    <row r="297" spans="1:15" ht="21" customHeight="1">
      <c r="A297" s="222"/>
      <c r="B297" s="210" t="s">
        <v>957</v>
      </c>
      <c r="C297" s="211"/>
      <c r="F297" s="223"/>
      <c r="G297" s="207"/>
      <c r="H297" s="226"/>
      <c r="I297" s="252"/>
      <c r="J297" s="210"/>
      <c r="K297" s="233"/>
      <c r="L297" s="251"/>
      <c r="M297" s="251"/>
      <c r="N297" s="207"/>
      <c r="O297" s="242"/>
    </row>
    <row r="298" spans="1:15" ht="21" customHeight="1">
      <c r="A298" s="222"/>
      <c r="B298" s="210" t="s">
        <v>1043</v>
      </c>
      <c r="F298" s="223"/>
      <c r="G298" s="207"/>
      <c r="H298" s="226"/>
      <c r="I298" s="252"/>
      <c r="J298" s="210"/>
      <c r="K298" s="233"/>
      <c r="L298" s="251"/>
      <c r="M298" s="251"/>
      <c r="N298" s="207"/>
      <c r="O298" s="242"/>
    </row>
    <row r="299" spans="1:15" ht="21" customHeight="1">
      <c r="A299" s="222"/>
      <c r="F299" s="223"/>
      <c r="G299" s="207"/>
      <c r="H299" s="226"/>
      <c r="I299" s="252"/>
      <c r="J299" s="210"/>
      <c r="K299" s="233"/>
      <c r="L299" s="251"/>
      <c r="M299" s="251"/>
      <c r="N299" s="207"/>
      <c r="O299" s="242"/>
    </row>
    <row r="300" spans="1:15" ht="21" customHeight="1">
      <c r="A300" s="208" t="s">
        <v>964</v>
      </c>
      <c r="C300" s="211"/>
      <c r="F300" s="223"/>
      <c r="G300" s="207"/>
      <c r="H300" s="226"/>
      <c r="I300" s="252"/>
      <c r="J300" s="210"/>
      <c r="K300" s="233"/>
      <c r="L300" s="251"/>
      <c r="M300" s="251"/>
      <c r="N300" s="207"/>
      <c r="O300" s="242"/>
    </row>
    <row r="301" spans="1:15" ht="21" customHeight="1">
      <c r="A301" s="207" t="s">
        <v>965</v>
      </c>
      <c r="B301" s="207"/>
      <c r="C301" s="224"/>
      <c r="D301" s="207"/>
      <c r="E301" s="207"/>
      <c r="F301" s="223"/>
      <c r="G301" s="223" t="s">
        <v>196</v>
      </c>
      <c r="H301" s="226">
        <f>H302</f>
        <v>180000</v>
      </c>
      <c r="I301" s="252" t="s">
        <v>197</v>
      </c>
      <c r="J301" s="210"/>
      <c r="K301" s="233"/>
      <c r="L301" s="251"/>
      <c r="M301" s="251"/>
      <c r="N301" s="207"/>
      <c r="O301" s="242"/>
    </row>
    <row r="302" spans="1:15" ht="21" customHeight="1">
      <c r="A302" s="207" t="s">
        <v>966</v>
      </c>
      <c r="B302" s="207"/>
      <c r="C302" s="224"/>
      <c r="D302" s="207"/>
      <c r="E302" s="207"/>
      <c r="F302" s="223"/>
      <c r="G302" s="227" t="s">
        <v>199</v>
      </c>
      <c r="H302" s="235">
        <v>180000</v>
      </c>
      <c r="I302" s="236" t="s">
        <v>197</v>
      </c>
      <c r="J302" s="210"/>
      <c r="K302" s="233"/>
      <c r="L302" s="251"/>
      <c r="M302" s="251"/>
      <c r="N302" s="207"/>
      <c r="O302" s="242"/>
    </row>
    <row r="303" spans="1:15" ht="21" customHeight="1">
      <c r="A303" s="227" t="s">
        <v>67</v>
      </c>
      <c r="B303" s="210" t="s">
        <v>958</v>
      </c>
      <c r="C303" s="211"/>
      <c r="F303" s="223"/>
      <c r="G303" s="207"/>
      <c r="H303" s="226"/>
      <c r="I303" s="252"/>
      <c r="J303" s="210"/>
      <c r="K303" s="233"/>
      <c r="L303" s="251"/>
      <c r="M303" s="251"/>
      <c r="N303" s="207"/>
      <c r="O303" s="242"/>
    </row>
    <row r="304" spans="1:15" ht="21" customHeight="1">
      <c r="A304" s="222"/>
      <c r="B304" s="210" t="s">
        <v>1044</v>
      </c>
      <c r="C304" s="211"/>
      <c r="F304" s="223"/>
      <c r="G304" s="207"/>
      <c r="H304" s="226"/>
      <c r="I304" s="252"/>
      <c r="J304" s="210"/>
      <c r="K304" s="233"/>
      <c r="L304" s="251"/>
      <c r="M304" s="251"/>
      <c r="N304" s="207"/>
      <c r="O304" s="242"/>
    </row>
    <row r="305" spans="1:15" ht="21" customHeight="1">
      <c r="A305" s="222"/>
      <c r="C305" s="211"/>
      <c r="F305" s="223"/>
      <c r="G305" s="207"/>
      <c r="H305" s="226"/>
      <c r="I305" s="252"/>
      <c r="J305" s="210"/>
      <c r="K305" s="233"/>
      <c r="L305" s="251"/>
      <c r="M305" s="251"/>
      <c r="N305" s="207"/>
      <c r="O305" s="242"/>
    </row>
    <row r="306" spans="1:15" ht="21" customHeight="1">
      <c r="A306" s="222"/>
      <c r="C306" s="211"/>
      <c r="F306" s="223"/>
      <c r="G306" s="207"/>
      <c r="H306" s="226"/>
      <c r="I306" s="252"/>
      <c r="J306" s="210"/>
      <c r="K306" s="233"/>
      <c r="L306" s="251"/>
      <c r="M306" s="251"/>
      <c r="N306" s="207"/>
      <c r="O306" s="242"/>
    </row>
    <row r="307" spans="1:15" ht="21" customHeight="1">
      <c r="A307" s="227"/>
      <c r="C307" s="211"/>
      <c r="D307" s="211"/>
      <c r="E307" s="228"/>
      <c r="F307" s="211"/>
      <c r="H307" s="235"/>
      <c r="I307" s="444"/>
      <c r="J307" s="210"/>
      <c r="K307" s="233"/>
      <c r="L307" s="251"/>
      <c r="M307" s="251"/>
      <c r="N307" s="207"/>
      <c r="O307" s="242"/>
    </row>
    <row r="308" spans="1:9" ht="21" customHeight="1">
      <c r="A308" s="682" t="s">
        <v>482</v>
      </c>
      <c r="B308" s="682"/>
      <c r="C308" s="682"/>
      <c r="D308" s="682"/>
      <c r="E308" s="682"/>
      <c r="F308" s="682"/>
      <c r="G308" s="682"/>
      <c r="H308" s="682"/>
      <c r="I308" s="682"/>
    </row>
    <row r="309" spans="1:15" ht="21" customHeight="1">
      <c r="A309" s="267" t="s">
        <v>738</v>
      </c>
      <c r="B309" s="267"/>
      <c r="C309" s="267"/>
      <c r="D309" s="273"/>
      <c r="E309" s="267"/>
      <c r="F309" s="673" t="s">
        <v>196</v>
      </c>
      <c r="G309" s="673"/>
      <c r="H309" s="269">
        <f>H310</f>
        <v>1099200</v>
      </c>
      <c r="I309" s="252" t="s">
        <v>197</v>
      </c>
      <c r="L309" s="232"/>
      <c r="M309" s="232"/>
      <c r="N309" s="242"/>
      <c r="O309" s="242"/>
    </row>
    <row r="310" spans="1:17" ht="21" customHeight="1">
      <c r="A310" s="274" t="s">
        <v>739</v>
      </c>
      <c r="B310" s="246"/>
      <c r="C310" s="246"/>
      <c r="D310" s="246"/>
      <c r="E310" s="246"/>
      <c r="F310" s="244"/>
      <c r="G310" s="244" t="s">
        <v>196</v>
      </c>
      <c r="H310" s="269">
        <f>H311+H317</f>
        <v>1099200</v>
      </c>
      <c r="I310" s="236" t="s">
        <v>197</v>
      </c>
      <c r="N310" s="689" t="s">
        <v>597</v>
      </c>
      <c r="O310" s="689"/>
      <c r="Q310" s="261"/>
    </row>
    <row r="311" spans="1:17" ht="21" customHeight="1">
      <c r="A311" s="222" t="s">
        <v>611</v>
      </c>
      <c r="F311" s="223"/>
      <c r="G311" s="223" t="s">
        <v>196</v>
      </c>
      <c r="H311" s="275">
        <f>H312</f>
        <v>814200</v>
      </c>
      <c r="I311" s="252" t="s">
        <v>197</v>
      </c>
      <c r="L311" s="232"/>
      <c r="M311" s="232"/>
      <c r="N311" s="221" t="s">
        <v>309</v>
      </c>
      <c r="O311" s="254">
        <f>H313</f>
        <v>772200</v>
      </c>
      <c r="P311" s="255" t="s">
        <v>581</v>
      </c>
      <c r="Q311" s="255" t="s">
        <v>582</v>
      </c>
    </row>
    <row r="312" spans="1:17" ht="21" customHeight="1">
      <c r="A312" s="208" t="s">
        <v>195</v>
      </c>
      <c r="C312" s="211">
        <v>522000</v>
      </c>
      <c r="F312" s="223"/>
      <c r="G312" s="223" t="s">
        <v>196</v>
      </c>
      <c r="H312" s="225">
        <f>H313+H315</f>
        <v>814200</v>
      </c>
      <c r="I312" s="236" t="s">
        <v>197</v>
      </c>
      <c r="J312" s="391" t="s">
        <v>8</v>
      </c>
      <c r="L312" s="232"/>
      <c r="M312" s="232"/>
      <c r="N312" s="221" t="s">
        <v>580</v>
      </c>
      <c r="O312" s="254">
        <v>0</v>
      </c>
      <c r="P312" s="221">
        <v>0</v>
      </c>
      <c r="Q312" s="221">
        <v>0</v>
      </c>
    </row>
    <row r="313" spans="1:17" ht="21" customHeight="1">
      <c r="A313" s="207" t="s">
        <v>14</v>
      </c>
      <c r="B313" s="207"/>
      <c r="C313" s="211">
        <v>220200</v>
      </c>
      <c r="D313" s="207"/>
      <c r="E313" s="207"/>
      <c r="F313" s="223"/>
      <c r="G313" s="227" t="s">
        <v>199</v>
      </c>
      <c r="H313" s="233">
        <v>772200</v>
      </c>
      <c r="I313" s="236" t="s">
        <v>197</v>
      </c>
      <c r="J313" s="391" t="s">
        <v>36</v>
      </c>
      <c r="L313" s="232"/>
      <c r="M313" s="232"/>
      <c r="N313" s="221" t="s">
        <v>418</v>
      </c>
      <c r="O313" s="254">
        <f>H315</f>
        <v>42000</v>
      </c>
      <c r="Q313" s="207"/>
    </row>
    <row r="314" spans="1:17" ht="21" customHeight="1">
      <c r="A314" s="227" t="s">
        <v>323</v>
      </c>
      <c r="B314" s="210" t="s">
        <v>538</v>
      </c>
      <c r="L314" s="232"/>
      <c r="M314" s="232"/>
      <c r="N314" s="242"/>
      <c r="O314" s="235">
        <f>SUM(O311:O313)</f>
        <v>814200</v>
      </c>
      <c r="Q314" s="207"/>
    </row>
    <row r="315" spans="1:15" ht="21" customHeight="1">
      <c r="A315" s="207" t="s">
        <v>740</v>
      </c>
      <c r="B315" s="207"/>
      <c r="C315" s="211">
        <v>220300</v>
      </c>
      <c r="D315" s="211"/>
      <c r="G315" s="227" t="s">
        <v>30</v>
      </c>
      <c r="H315" s="233">
        <v>42000</v>
      </c>
      <c r="I315" s="236" t="s">
        <v>197</v>
      </c>
      <c r="L315" s="232"/>
      <c r="M315" s="232"/>
      <c r="N315" s="242"/>
      <c r="O315" s="242"/>
    </row>
    <row r="316" spans="1:15" ht="21" customHeight="1">
      <c r="A316" s="227" t="s">
        <v>67</v>
      </c>
      <c r="B316" s="210" t="s">
        <v>390</v>
      </c>
      <c r="G316" s="484"/>
      <c r="H316" s="446"/>
      <c r="K316" s="221">
        <v>18630</v>
      </c>
      <c r="M316" s="221">
        <v>0</v>
      </c>
      <c r="N316" s="253">
        <v>0</v>
      </c>
      <c r="O316" s="242"/>
    </row>
    <row r="317" spans="1:15" ht="21" customHeight="1">
      <c r="A317" s="222" t="s">
        <v>741</v>
      </c>
      <c r="F317" s="223"/>
      <c r="G317" s="485" t="s">
        <v>196</v>
      </c>
      <c r="H317" s="447">
        <f>H318+H333</f>
        <v>285000</v>
      </c>
      <c r="I317" s="236" t="s">
        <v>197</v>
      </c>
      <c r="N317" s="253"/>
      <c r="O317" s="242"/>
    </row>
    <row r="318" spans="1:9" ht="21" customHeight="1">
      <c r="A318" s="208" t="s">
        <v>202</v>
      </c>
      <c r="B318" s="211">
        <v>532000</v>
      </c>
      <c r="C318" s="210" t="s">
        <v>192</v>
      </c>
      <c r="D318" s="207"/>
      <c r="E318" s="207"/>
      <c r="F318" s="223"/>
      <c r="G318" s="485" t="s">
        <v>196</v>
      </c>
      <c r="H318" s="635">
        <f>H319+H322</f>
        <v>245000</v>
      </c>
      <c r="I318" s="252" t="s">
        <v>197</v>
      </c>
    </row>
    <row r="319" spans="1:9" ht="21" customHeight="1">
      <c r="A319" s="212" t="s">
        <v>203</v>
      </c>
      <c r="B319" s="224"/>
      <c r="C319" s="224"/>
      <c r="D319" s="277">
        <v>320100</v>
      </c>
      <c r="E319" s="211"/>
      <c r="G319" s="227" t="s">
        <v>199</v>
      </c>
      <c r="H319" s="235">
        <v>120000</v>
      </c>
      <c r="I319" s="236" t="s">
        <v>197</v>
      </c>
    </row>
    <row r="320" spans="1:12" ht="21" customHeight="1">
      <c r="A320" s="227" t="s">
        <v>67</v>
      </c>
      <c r="B320" s="278" t="s">
        <v>443</v>
      </c>
      <c r="C320" s="211"/>
      <c r="D320" s="211"/>
      <c r="E320" s="228"/>
      <c r="F320" s="211"/>
      <c r="G320" s="223"/>
      <c r="H320" s="235"/>
      <c r="L320" s="221" t="s">
        <v>37</v>
      </c>
    </row>
    <row r="321" spans="1:8" ht="21" customHeight="1">
      <c r="A321" s="208"/>
      <c r="B321" s="278" t="s">
        <v>599</v>
      </c>
      <c r="C321" s="211"/>
      <c r="D321" s="211"/>
      <c r="E321" s="228"/>
      <c r="F321" s="211"/>
      <c r="H321" s="235"/>
    </row>
    <row r="322" spans="1:9" ht="21" customHeight="1">
      <c r="A322" s="209" t="s">
        <v>736</v>
      </c>
      <c r="B322" s="207"/>
      <c r="C322" s="207"/>
      <c r="D322" s="207"/>
      <c r="E322" s="207"/>
      <c r="F322" s="223"/>
      <c r="G322" s="223" t="s">
        <v>196</v>
      </c>
      <c r="H322" s="225">
        <f>H324+H326+H328+H330+H332</f>
        <v>125000</v>
      </c>
      <c r="I322" s="252" t="s">
        <v>197</v>
      </c>
    </row>
    <row r="323" spans="1:15" ht="21" customHeight="1">
      <c r="A323" s="227" t="s">
        <v>67</v>
      </c>
      <c r="B323" s="210" t="s">
        <v>391</v>
      </c>
      <c r="F323" s="223"/>
      <c r="G323" s="223"/>
      <c r="H323" s="231"/>
      <c r="N323" s="253"/>
      <c r="O323" s="253"/>
    </row>
    <row r="324" spans="1:14" ht="21" customHeight="1">
      <c r="A324" s="227"/>
      <c r="B324" s="210" t="s">
        <v>1045</v>
      </c>
      <c r="F324" s="223"/>
      <c r="G324" s="227" t="s">
        <v>199</v>
      </c>
      <c r="H324" s="231">
        <v>40000</v>
      </c>
      <c r="I324" s="236" t="s">
        <v>197</v>
      </c>
      <c r="J324" s="276"/>
      <c r="N324" s="253"/>
    </row>
    <row r="325" spans="1:14" ht="21" customHeight="1">
      <c r="A325" s="227" t="s">
        <v>67</v>
      </c>
      <c r="B325" s="210" t="s">
        <v>720</v>
      </c>
      <c r="F325" s="223"/>
      <c r="H325" s="231"/>
      <c r="J325" s="276"/>
      <c r="N325" s="253"/>
    </row>
    <row r="326" spans="1:14" ht="21" customHeight="1">
      <c r="A326" s="227"/>
      <c r="B326" s="210" t="s">
        <v>1046</v>
      </c>
      <c r="F326" s="223"/>
      <c r="G326" s="227" t="s">
        <v>199</v>
      </c>
      <c r="H326" s="231">
        <v>20000</v>
      </c>
      <c r="I326" s="236" t="s">
        <v>197</v>
      </c>
      <c r="J326" s="276"/>
      <c r="N326" s="253"/>
    </row>
    <row r="327" spans="1:14" ht="21" customHeight="1">
      <c r="A327" s="227" t="s">
        <v>67</v>
      </c>
      <c r="B327" s="210" t="s">
        <v>721</v>
      </c>
      <c r="F327" s="223"/>
      <c r="H327" s="231"/>
      <c r="J327" s="276"/>
      <c r="N327" s="253"/>
    </row>
    <row r="328" spans="1:14" ht="21" customHeight="1">
      <c r="A328" s="227"/>
      <c r="B328" s="210" t="s">
        <v>1047</v>
      </c>
      <c r="F328" s="223"/>
      <c r="G328" s="227" t="s">
        <v>199</v>
      </c>
      <c r="H328" s="231">
        <v>25000</v>
      </c>
      <c r="I328" s="236" t="s">
        <v>197</v>
      </c>
      <c r="J328" s="276"/>
      <c r="N328" s="253"/>
    </row>
    <row r="329" spans="1:14" ht="21" customHeight="1">
      <c r="A329" s="227" t="s">
        <v>67</v>
      </c>
      <c r="B329" s="210" t="s">
        <v>722</v>
      </c>
      <c r="F329" s="223"/>
      <c r="H329" s="231"/>
      <c r="N329" s="253"/>
    </row>
    <row r="330" spans="1:9" ht="21" customHeight="1">
      <c r="A330" s="227"/>
      <c r="B330" s="210" t="s">
        <v>1048</v>
      </c>
      <c r="F330" s="223"/>
      <c r="G330" s="227" t="s">
        <v>199</v>
      </c>
      <c r="H330" s="231">
        <v>20000</v>
      </c>
      <c r="I330" s="236" t="s">
        <v>197</v>
      </c>
    </row>
    <row r="331" spans="1:9" ht="21" customHeight="1">
      <c r="A331" s="227" t="s">
        <v>67</v>
      </c>
      <c r="B331" s="210" t="s">
        <v>444</v>
      </c>
      <c r="F331" s="223"/>
      <c r="H331" s="231"/>
      <c r="I331" s="272"/>
    </row>
    <row r="332" spans="1:15" ht="21" customHeight="1">
      <c r="A332" s="227"/>
      <c r="B332" s="210" t="s">
        <v>1049</v>
      </c>
      <c r="F332" s="223"/>
      <c r="G332" s="227" t="s">
        <v>199</v>
      </c>
      <c r="H332" s="231">
        <v>20000</v>
      </c>
      <c r="I332" s="236" t="s">
        <v>197</v>
      </c>
      <c r="O332" s="210"/>
    </row>
    <row r="333" spans="1:15" ht="21" customHeight="1">
      <c r="A333" s="279" t="s">
        <v>204</v>
      </c>
      <c r="B333" s="210">
        <v>533000</v>
      </c>
      <c r="C333" s="210" t="s">
        <v>1050</v>
      </c>
      <c r="F333" s="223"/>
      <c r="G333" s="223" t="s">
        <v>196</v>
      </c>
      <c r="H333" s="251">
        <f>H334+H337</f>
        <v>40000</v>
      </c>
      <c r="I333" s="252" t="s">
        <v>197</v>
      </c>
      <c r="J333" s="276"/>
      <c r="O333" s="210"/>
    </row>
    <row r="334" spans="1:15" ht="21" customHeight="1">
      <c r="A334" s="224" t="s">
        <v>742</v>
      </c>
      <c r="F334" s="223"/>
      <c r="G334" s="227" t="s">
        <v>199</v>
      </c>
      <c r="H334" s="231">
        <v>20000</v>
      </c>
      <c r="I334" s="236" t="s">
        <v>197</v>
      </c>
      <c r="O334" s="210"/>
    </row>
    <row r="335" spans="1:15" ht="21" customHeight="1">
      <c r="A335" s="227" t="s">
        <v>67</v>
      </c>
      <c r="B335" s="210" t="s">
        <v>392</v>
      </c>
      <c r="F335" s="223"/>
      <c r="O335" s="210"/>
    </row>
    <row r="336" spans="1:15" ht="21" customHeight="1">
      <c r="A336" s="227"/>
      <c r="B336" s="210" t="s">
        <v>491</v>
      </c>
      <c r="F336" s="223"/>
      <c r="H336" s="231"/>
      <c r="I336" s="252"/>
      <c r="K336" s="221">
        <v>25000</v>
      </c>
      <c r="M336" s="221">
        <v>0</v>
      </c>
      <c r="N336" s="253">
        <f>SUM(K336:M336)</f>
        <v>25000</v>
      </c>
      <c r="O336" s="210"/>
    </row>
    <row r="337" spans="1:14" ht="21" customHeight="1">
      <c r="A337" s="224" t="s">
        <v>743</v>
      </c>
      <c r="B337" s="224"/>
      <c r="C337" s="224"/>
      <c r="D337" s="224"/>
      <c r="F337" s="223"/>
      <c r="G337" s="227" t="s">
        <v>199</v>
      </c>
      <c r="H337" s="231">
        <v>20000</v>
      </c>
      <c r="I337" s="236" t="s">
        <v>197</v>
      </c>
      <c r="N337" s="253"/>
    </row>
    <row r="338" spans="1:14" ht="21" customHeight="1">
      <c r="A338" s="227" t="s">
        <v>67</v>
      </c>
      <c r="B338" s="210" t="s">
        <v>393</v>
      </c>
      <c r="F338" s="223"/>
      <c r="G338" s="223"/>
      <c r="H338" s="231"/>
      <c r="I338" s="252"/>
      <c r="N338" s="253"/>
    </row>
    <row r="339" spans="1:10" ht="21" customHeight="1">
      <c r="A339" s="227"/>
      <c r="B339" s="210" t="s">
        <v>394</v>
      </c>
      <c r="F339" s="223"/>
      <c r="H339" s="231"/>
      <c r="J339" s="276"/>
    </row>
    <row r="340" spans="1:10" ht="21" customHeight="1">
      <c r="A340" s="227"/>
      <c r="F340" s="223"/>
      <c r="H340" s="231"/>
      <c r="J340" s="276"/>
    </row>
    <row r="341" spans="1:10" ht="21" customHeight="1">
      <c r="A341" s="227"/>
      <c r="F341" s="223"/>
      <c r="H341" s="231"/>
      <c r="J341" s="276"/>
    </row>
    <row r="342" spans="1:10" ht="21" customHeight="1">
      <c r="A342" s="227"/>
      <c r="F342" s="223"/>
      <c r="H342" s="231"/>
      <c r="J342" s="276"/>
    </row>
    <row r="343" spans="1:10" ht="21" customHeight="1">
      <c r="A343" s="227"/>
      <c r="F343" s="223"/>
      <c r="H343" s="231"/>
      <c r="J343" s="276"/>
    </row>
    <row r="344" spans="1:15" ht="21" customHeight="1">
      <c r="A344" s="682" t="s">
        <v>483</v>
      </c>
      <c r="B344" s="682"/>
      <c r="C344" s="682"/>
      <c r="D344" s="682"/>
      <c r="E344" s="682"/>
      <c r="F344" s="682"/>
      <c r="G344" s="682"/>
      <c r="H344" s="682"/>
      <c r="I344" s="682"/>
      <c r="L344" s="232"/>
      <c r="M344" s="232"/>
      <c r="N344" s="242"/>
      <c r="O344" s="242"/>
    </row>
    <row r="345" spans="1:10" ht="21" customHeight="1">
      <c r="A345" s="243" t="s">
        <v>386</v>
      </c>
      <c r="B345" s="243"/>
      <c r="C345" s="243"/>
      <c r="D345" s="243"/>
      <c r="E345" s="243"/>
      <c r="F345" s="244"/>
      <c r="G345" s="244" t="s">
        <v>196</v>
      </c>
      <c r="H345" s="280">
        <f>H346+H397+H460+H489+H507</f>
        <v>5792400</v>
      </c>
      <c r="I345" s="252" t="s">
        <v>197</v>
      </c>
      <c r="J345" s="276"/>
    </row>
    <row r="346" spans="1:10" ht="21" customHeight="1">
      <c r="A346" s="281" t="s">
        <v>614</v>
      </c>
      <c r="B346" s="282"/>
      <c r="C346" s="282"/>
      <c r="D346" s="282"/>
      <c r="E346" s="282"/>
      <c r="F346" s="283"/>
      <c r="G346" s="244" t="s">
        <v>196</v>
      </c>
      <c r="H346" s="248">
        <f>H347+H357+H387</f>
        <v>2184400</v>
      </c>
      <c r="I346" s="252" t="s">
        <v>197</v>
      </c>
      <c r="J346" s="276"/>
    </row>
    <row r="347" spans="1:10" ht="21" customHeight="1">
      <c r="A347" s="284" t="s">
        <v>615</v>
      </c>
      <c r="B347" s="278"/>
      <c r="F347" s="223"/>
      <c r="G347" s="223" t="s">
        <v>196</v>
      </c>
      <c r="H347" s="251">
        <f>H348</f>
        <v>998000</v>
      </c>
      <c r="I347" s="252" t="s">
        <v>197</v>
      </c>
      <c r="J347" s="276"/>
    </row>
    <row r="348" spans="1:10" ht="21" customHeight="1">
      <c r="A348" s="208" t="s">
        <v>610</v>
      </c>
      <c r="B348" s="207"/>
      <c r="C348" s="207"/>
      <c r="D348" s="207"/>
      <c r="E348" s="207"/>
      <c r="F348" s="223"/>
      <c r="G348" s="223" t="s">
        <v>196</v>
      </c>
      <c r="H348" s="251">
        <f>H349+H351+H353+H355</f>
        <v>998000</v>
      </c>
      <c r="I348" s="236" t="s">
        <v>197</v>
      </c>
      <c r="J348" s="276"/>
    </row>
    <row r="349" spans="1:17" ht="21" customHeight="1">
      <c r="A349" s="207" t="s">
        <v>15</v>
      </c>
      <c r="B349" s="207"/>
      <c r="C349" s="211">
        <v>220100</v>
      </c>
      <c r="D349" s="207"/>
      <c r="E349" s="207"/>
      <c r="F349" s="223"/>
      <c r="G349" s="223" t="s">
        <v>199</v>
      </c>
      <c r="H349" s="576">
        <v>785000</v>
      </c>
      <c r="I349" s="252" t="s">
        <v>197</v>
      </c>
      <c r="J349" s="276"/>
      <c r="N349" s="242"/>
      <c r="O349" s="242"/>
      <c r="Q349" s="207"/>
    </row>
    <row r="350" spans="1:16" ht="21" customHeight="1">
      <c r="A350" s="210" t="s">
        <v>566</v>
      </c>
      <c r="H350" s="448"/>
      <c r="J350" s="276"/>
      <c r="N350" s="611" t="s">
        <v>934</v>
      </c>
      <c r="O350" s="611"/>
      <c r="P350" s="391"/>
    </row>
    <row r="351" spans="1:17" ht="21" customHeight="1">
      <c r="A351" s="207" t="s">
        <v>320</v>
      </c>
      <c r="B351" s="207"/>
      <c r="C351" s="207"/>
      <c r="D351" s="211">
        <v>220300</v>
      </c>
      <c r="E351" s="207"/>
      <c r="F351" s="223"/>
      <c r="G351" s="223" t="s">
        <v>199</v>
      </c>
      <c r="H351" s="576">
        <v>42000</v>
      </c>
      <c r="I351" s="252" t="s">
        <v>197</v>
      </c>
      <c r="J351" s="276"/>
      <c r="N351" s="285" t="s">
        <v>309</v>
      </c>
      <c r="O351" s="286">
        <f>H349</f>
        <v>785000</v>
      </c>
      <c r="P351" s="255" t="s">
        <v>581</v>
      </c>
      <c r="Q351" s="255" t="s">
        <v>582</v>
      </c>
    </row>
    <row r="352" spans="1:17" ht="21" customHeight="1">
      <c r="A352" s="210" t="s">
        <v>493</v>
      </c>
      <c r="H352" s="448"/>
      <c r="J352" s="276"/>
      <c r="N352" s="285" t="s">
        <v>580</v>
      </c>
      <c r="O352" s="286">
        <f>Q352+P352</f>
        <v>171000</v>
      </c>
      <c r="P352" s="221">
        <f>H353</f>
        <v>166000</v>
      </c>
      <c r="Q352" s="221">
        <f>H355</f>
        <v>5000</v>
      </c>
    </row>
    <row r="353" spans="1:16" ht="21" customHeight="1">
      <c r="A353" s="207" t="s">
        <v>505</v>
      </c>
      <c r="B353" s="207"/>
      <c r="D353" s="211">
        <v>220600</v>
      </c>
      <c r="E353" s="207"/>
      <c r="F353" s="223"/>
      <c r="G353" s="223" t="s">
        <v>199</v>
      </c>
      <c r="H353" s="576">
        <v>166000</v>
      </c>
      <c r="I353" s="252" t="s">
        <v>197</v>
      </c>
      <c r="J353" s="276"/>
      <c r="N353" s="285" t="s">
        <v>418</v>
      </c>
      <c r="O353" s="286">
        <f>H351</f>
        <v>42000</v>
      </c>
      <c r="P353" s="391"/>
    </row>
    <row r="354" spans="1:16" ht="21" customHeight="1">
      <c r="A354" s="210" t="s">
        <v>626</v>
      </c>
      <c r="H354" s="448"/>
      <c r="O354" s="254">
        <f>SUM(O351:O353)</f>
        <v>998000</v>
      </c>
      <c r="P354" s="391"/>
    </row>
    <row r="355" spans="1:14" ht="21" customHeight="1">
      <c r="A355" s="207" t="s">
        <v>16</v>
      </c>
      <c r="B355" s="207"/>
      <c r="C355" s="207"/>
      <c r="D355" s="211">
        <v>220700</v>
      </c>
      <c r="E355" s="207"/>
      <c r="F355" s="223"/>
      <c r="G355" s="223" t="s">
        <v>199</v>
      </c>
      <c r="H355" s="576">
        <v>5000</v>
      </c>
      <c r="I355" s="252" t="s">
        <v>197</v>
      </c>
      <c r="J355" s="391" t="s">
        <v>1</v>
      </c>
      <c r="N355" s="253">
        <f>SUM(K372:M372)</f>
        <v>70000</v>
      </c>
    </row>
    <row r="356" spans="1:16" ht="21" customHeight="1">
      <c r="A356" s="210" t="s">
        <v>627</v>
      </c>
      <c r="H356" s="448"/>
      <c r="J356" s="259" t="s">
        <v>36</v>
      </c>
      <c r="N356" s="285" t="s">
        <v>418</v>
      </c>
      <c r="O356" s="286">
        <f>H355</f>
        <v>5000</v>
      </c>
      <c r="P356" s="391"/>
    </row>
    <row r="357" spans="1:16" ht="21" customHeight="1">
      <c r="A357" s="222" t="s">
        <v>334</v>
      </c>
      <c r="C357" s="211">
        <v>530000</v>
      </c>
      <c r="F357" s="223"/>
      <c r="G357" s="223" t="s">
        <v>196</v>
      </c>
      <c r="H357" s="251">
        <f>H358+H363+H375</f>
        <v>1086400</v>
      </c>
      <c r="I357" s="252" t="s">
        <v>197</v>
      </c>
      <c r="O357" s="254">
        <f>SUM(O354:O356)</f>
        <v>1003000</v>
      </c>
      <c r="P357" s="391"/>
    </row>
    <row r="358" spans="1:14" ht="21" customHeight="1">
      <c r="A358" s="208" t="s">
        <v>201</v>
      </c>
      <c r="C358" s="211">
        <v>531000</v>
      </c>
      <c r="D358" s="210" t="s">
        <v>192</v>
      </c>
      <c r="F358" s="223"/>
      <c r="G358" s="223" t="s">
        <v>196</v>
      </c>
      <c r="H358" s="251">
        <f>H359+H361</f>
        <v>53400</v>
      </c>
      <c r="I358" s="252" t="s">
        <v>197</v>
      </c>
      <c r="N358" s="253"/>
    </row>
    <row r="359" spans="1:14" ht="21" customHeight="1">
      <c r="A359" s="207" t="s">
        <v>506</v>
      </c>
      <c r="B359" s="207"/>
      <c r="C359" s="211">
        <v>310400</v>
      </c>
      <c r="G359" s="223" t="s">
        <v>199</v>
      </c>
      <c r="H359" s="225">
        <v>38400</v>
      </c>
      <c r="I359" s="252" t="s">
        <v>197</v>
      </c>
      <c r="N359" s="257"/>
    </row>
    <row r="360" spans="1:17" ht="21" customHeight="1">
      <c r="A360" s="227" t="s">
        <v>67</v>
      </c>
      <c r="B360" s="210" t="s">
        <v>2</v>
      </c>
      <c r="H360" s="231"/>
      <c r="K360" s="234">
        <f>SUM(K344:K359)</f>
        <v>0</v>
      </c>
      <c r="M360" s="234">
        <f>SUM(M344:M359)</f>
        <v>0</v>
      </c>
      <c r="O360" s="261"/>
      <c r="P360" s="261"/>
      <c r="Q360" s="261"/>
    </row>
    <row r="361" spans="1:17" ht="21" customHeight="1">
      <c r="A361" s="207" t="s">
        <v>68</v>
      </c>
      <c r="B361" s="207"/>
      <c r="C361" s="207"/>
      <c r="D361" s="211">
        <v>310500</v>
      </c>
      <c r="E361" s="207"/>
      <c r="F361" s="223"/>
      <c r="G361" s="223" t="s">
        <v>199</v>
      </c>
      <c r="H361" s="225">
        <v>15000</v>
      </c>
      <c r="I361" s="252" t="s">
        <v>197</v>
      </c>
      <c r="O361" s="261"/>
      <c r="P361" s="261"/>
      <c r="Q361" s="261"/>
    </row>
    <row r="362" spans="1:17" ht="21" customHeight="1">
      <c r="A362" s="227" t="s">
        <v>67</v>
      </c>
      <c r="B362" s="210" t="s">
        <v>242</v>
      </c>
      <c r="H362" s="231"/>
      <c r="J362" s="276"/>
      <c r="N362" s="253">
        <f>SUM(K379:M379)</f>
        <v>50000</v>
      </c>
      <c r="O362" s="261"/>
      <c r="P362" s="261"/>
      <c r="Q362" s="261"/>
    </row>
    <row r="363" spans="1:17" ht="21" customHeight="1">
      <c r="A363" s="208" t="s">
        <v>202</v>
      </c>
      <c r="B363" s="210">
        <v>532000</v>
      </c>
      <c r="F363" s="223"/>
      <c r="G363" s="223" t="s">
        <v>196</v>
      </c>
      <c r="H363" s="251">
        <f>H364+H369+H372</f>
        <v>650000</v>
      </c>
      <c r="I363" s="252" t="s">
        <v>197</v>
      </c>
      <c r="J363" s="276"/>
      <c r="N363" s="577"/>
      <c r="O363" s="261"/>
      <c r="P363" s="261"/>
      <c r="Q363" s="261"/>
    </row>
    <row r="364" spans="1:15" ht="21" customHeight="1">
      <c r="A364" s="207" t="s">
        <v>203</v>
      </c>
      <c r="B364" s="207"/>
      <c r="C364" s="207"/>
      <c r="D364" s="211">
        <v>320100</v>
      </c>
      <c r="E364" s="207"/>
      <c r="F364" s="223"/>
      <c r="G364" s="223" t="s">
        <v>199</v>
      </c>
      <c r="H364" s="576">
        <v>500000</v>
      </c>
      <c r="I364" s="252" t="s">
        <v>197</v>
      </c>
      <c r="K364" s="259"/>
      <c r="L364" s="259" t="s">
        <v>37</v>
      </c>
      <c r="N364" s="578">
        <f>SUM(K381:M381)</f>
        <v>50000</v>
      </c>
      <c r="O364" s="242"/>
    </row>
    <row r="365" spans="1:15" ht="21" customHeight="1">
      <c r="A365" s="227" t="s">
        <v>67</v>
      </c>
      <c r="B365" s="210" t="s">
        <v>695</v>
      </c>
      <c r="H365" s="559"/>
      <c r="I365" s="252"/>
      <c r="K365" s="259"/>
      <c r="L365" s="259"/>
      <c r="N365" s="285" t="s">
        <v>418</v>
      </c>
      <c r="O365" s="286"/>
    </row>
    <row r="366" spans="1:15" ht="21" customHeight="1">
      <c r="A366" s="227"/>
      <c r="B366" s="210" t="s">
        <v>698</v>
      </c>
      <c r="H366" s="559"/>
      <c r="I366" s="252"/>
      <c r="J366" s="207"/>
      <c r="K366" s="259"/>
      <c r="L366" s="259"/>
      <c r="N366" s="232"/>
      <c r="O366" s="577" t="e">
        <f>K383+M383</f>
        <v>#REF!</v>
      </c>
    </row>
    <row r="367" spans="1:15" ht="21" customHeight="1">
      <c r="A367" s="227"/>
      <c r="B367" s="210" t="s">
        <v>699</v>
      </c>
      <c r="H367" s="559"/>
      <c r="I367" s="252"/>
      <c r="J367" s="207"/>
      <c r="K367" s="259"/>
      <c r="L367" s="259"/>
      <c r="N367" s="242"/>
      <c r="O367" s="242"/>
    </row>
    <row r="368" spans="1:15" ht="21" customHeight="1">
      <c r="A368" s="227"/>
      <c r="B368" s="686" t="s">
        <v>700</v>
      </c>
      <c r="C368" s="686"/>
      <c r="D368" s="686"/>
      <c r="E368" s="686"/>
      <c r="H368" s="559"/>
      <c r="I368" s="252"/>
      <c r="K368" s="259"/>
      <c r="L368" s="259"/>
      <c r="N368" s="242"/>
      <c r="O368" s="242"/>
    </row>
    <row r="369" spans="1:15" ht="21" customHeight="1">
      <c r="A369" s="209" t="s">
        <v>1162</v>
      </c>
      <c r="B369" s="207"/>
      <c r="C369" s="207"/>
      <c r="D369" s="207"/>
      <c r="E369" s="207"/>
      <c r="F369" s="223"/>
      <c r="G369" s="223" t="s">
        <v>199</v>
      </c>
      <c r="H369" s="576">
        <v>50000</v>
      </c>
      <c r="I369" s="224" t="s">
        <v>73</v>
      </c>
      <c r="J369" s="242"/>
      <c r="K369" s="259"/>
      <c r="L369" s="259"/>
      <c r="N369" s="242"/>
      <c r="O369" s="242"/>
    </row>
    <row r="370" spans="1:12" ht="21" customHeight="1">
      <c r="A370" s="227" t="s">
        <v>67</v>
      </c>
      <c r="B370" s="210" t="s">
        <v>576</v>
      </c>
      <c r="H370" s="448"/>
      <c r="I370" s="224"/>
      <c r="K370" s="259"/>
      <c r="L370" s="259"/>
    </row>
    <row r="371" spans="1:17" s="287" customFormat="1" ht="21" customHeight="1">
      <c r="A371" s="227"/>
      <c r="B371" s="210" t="s">
        <v>1051</v>
      </c>
      <c r="C371" s="210"/>
      <c r="D371" s="210"/>
      <c r="E371" s="210"/>
      <c r="F371" s="227"/>
      <c r="G371" s="227"/>
      <c r="H371" s="448"/>
      <c r="I371" s="207"/>
      <c r="J371" s="391"/>
      <c r="K371" s="221"/>
      <c r="L371" s="221"/>
      <c r="M371" s="221"/>
      <c r="N371" s="242"/>
      <c r="O371" s="242"/>
      <c r="P371" s="210"/>
      <c r="Q371" s="210"/>
    </row>
    <row r="372" spans="1:17" s="207" customFormat="1" ht="21" customHeight="1">
      <c r="A372" s="207" t="s">
        <v>43</v>
      </c>
      <c r="D372" s="211">
        <v>320400</v>
      </c>
      <c r="E372" s="207" t="s">
        <v>1052</v>
      </c>
      <c r="F372" s="223"/>
      <c r="G372" s="223" t="s">
        <v>199</v>
      </c>
      <c r="H372" s="576">
        <v>100000</v>
      </c>
      <c r="I372" s="252" t="s">
        <v>197</v>
      </c>
      <c r="J372" s="391"/>
      <c r="K372" s="221">
        <v>70000</v>
      </c>
      <c r="L372" s="221"/>
      <c r="M372" s="221">
        <v>0</v>
      </c>
      <c r="N372" s="242"/>
      <c r="O372" s="242"/>
      <c r="P372" s="210"/>
      <c r="Q372" s="210"/>
    </row>
    <row r="373" spans="1:17" s="261" customFormat="1" ht="21" customHeight="1">
      <c r="A373" s="227" t="s">
        <v>67</v>
      </c>
      <c r="B373" s="210" t="s">
        <v>384</v>
      </c>
      <c r="C373" s="210"/>
      <c r="D373" s="211"/>
      <c r="E373" s="579"/>
      <c r="F373" s="227"/>
      <c r="G373" s="227"/>
      <c r="H373" s="448"/>
      <c r="I373" s="252"/>
      <c r="J373" s="242"/>
      <c r="K373" s="221"/>
      <c r="L373" s="221"/>
      <c r="M373" s="221"/>
      <c r="N373" s="242"/>
      <c r="O373" s="242"/>
      <c r="P373" s="210"/>
      <c r="Q373" s="210"/>
    </row>
    <row r="374" spans="1:17" s="261" customFormat="1" ht="21" customHeight="1">
      <c r="A374" s="210"/>
      <c r="B374" s="210" t="s">
        <v>776</v>
      </c>
      <c r="C374" s="210"/>
      <c r="D374" s="211"/>
      <c r="E374" s="579"/>
      <c r="F374" s="227"/>
      <c r="G374" s="227"/>
      <c r="H374" s="448"/>
      <c r="I374" s="252"/>
      <c r="J374" s="242"/>
      <c r="K374" s="221"/>
      <c r="L374" s="221"/>
      <c r="M374" s="221"/>
      <c r="N374" s="242"/>
      <c r="O374" s="242"/>
      <c r="P374" s="210"/>
      <c r="Q374" s="210"/>
    </row>
    <row r="375" spans="1:18" s="287" customFormat="1" ht="21" customHeight="1">
      <c r="A375" s="208" t="s">
        <v>204</v>
      </c>
      <c r="B375" s="211">
        <v>533000</v>
      </c>
      <c r="C375" s="210" t="s">
        <v>1042</v>
      </c>
      <c r="D375" s="211"/>
      <c r="E375" s="228"/>
      <c r="F375" s="223"/>
      <c r="G375" s="223" t="s">
        <v>196</v>
      </c>
      <c r="H375" s="251">
        <f>H376+H379+H383+H385</f>
        <v>383000</v>
      </c>
      <c r="I375" s="252" t="s">
        <v>197</v>
      </c>
      <c r="J375" s="391"/>
      <c r="K375" s="221"/>
      <c r="L375" s="221"/>
      <c r="M375" s="221"/>
      <c r="N375" s="242"/>
      <c r="O375" s="242"/>
      <c r="P375" s="210"/>
      <c r="Q375" s="210"/>
      <c r="R375" s="261"/>
    </row>
    <row r="376" spans="1:18" s="287" customFormat="1" ht="21" customHeight="1">
      <c r="A376" s="207" t="s">
        <v>205</v>
      </c>
      <c r="B376" s="207"/>
      <c r="C376" s="211">
        <v>330100</v>
      </c>
      <c r="D376" s="207"/>
      <c r="E376" s="207"/>
      <c r="F376" s="223"/>
      <c r="G376" s="223" t="s">
        <v>199</v>
      </c>
      <c r="H376" s="576">
        <v>30000</v>
      </c>
      <c r="I376" s="252" t="s">
        <v>197</v>
      </c>
      <c r="J376" s="242"/>
      <c r="K376" s="221"/>
      <c r="L376" s="221"/>
      <c r="M376" s="234"/>
      <c r="N376" s="242"/>
      <c r="O376" s="242"/>
      <c r="P376" s="210"/>
      <c r="Q376" s="210"/>
      <c r="R376" s="261"/>
    </row>
    <row r="377" spans="1:14" s="261" customFormat="1" ht="21" customHeight="1">
      <c r="A377" s="227" t="s">
        <v>67</v>
      </c>
      <c r="B377" s="210" t="s">
        <v>1188</v>
      </c>
      <c r="C377" s="210"/>
      <c r="D377" s="210"/>
      <c r="E377" s="210"/>
      <c r="F377" s="227"/>
      <c r="G377" s="227"/>
      <c r="H377" s="448"/>
      <c r="I377" s="252"/>
      <c r="J377" s="242"/>
      <c r="K377" s="221"/>
      <c r="L377" s="221"/>
      <c r="M377" s="221"/>
      <c r="N377" s="391"/>
    </row>
    <row r="378" spans="1:14" s="261" customFormat="1" ht="21" customHeight="1">
      <c r="A378" s="210"/>
      <c r="B378" s="210" t="s">
        <v>1189</v>
      </c>
      <c r="C378" s="210"/>
      <c r="D378" s="210"/>
      <c r="E378" s="210"/>
      <c r="F378" s="227"/>
      <c r="G378" s="227"/>
      <c r="H378" s="448"/>
      <c r="I378" s="252"/>
      <c r="J378" s="242"/>
      <c r="K378" s="221"/>
      <c r="L378" s="221"/>
      <c r="M378" s="221"/>
      <c r="N378" s="391"/>
    </row>
    <row r="379" spans="1:17" s="261" customFormat="1" ht="21" customHeight="1">
      <c r="A379" s="207" t="s">
        <v>281</v>
      </c>
      <c r="B379" s="207"/>
      <c r="C379" s="211">
        <v>330600</v>
      </c>
      <c r="D379" s="207"/>
      <c r="E379" s="207"/>
      <c r="F379" s="223"/>
      <c r="G379" s="223" t="s">
        <v>199</v>
      </c>
      <c r="H379" s="576">
        <v>300000</v>
      </c>
      <c r="I379" s="207" t="s">
        <v>197</v>
      </c>
      <c r="J379" s="391"/>
      <c r="K379" s="221">
        <v>50000</v>
      </c>
      <c r="L379" s="221"/>
      <c r="M379" s="221">
        <v>0</v>
      </c>
      <c r="N379" s="242"/>
      <c r="O379" s="242"/>
      <c r="P379" s="210"/>
      <c r="Q379" s="210"/>
    </row>
    <row r="380" spans="1:17" s="261" customFormat="1" ht="21" customHeight="1">
      <c r="A380" s="227" t="s">
        <v>67</v>
      </c>
      <c r="B380" s="210" t="s">
        <v>592</v>
      </c>
      <c r="C380" s="210"/>
      <c r="D380" s="210"/>
      <c r="E380" s="210"/>
      <c r="F380" s="227"/>
      <c r="G380" s="227"/>
      <c r="H380" s="448"/>
      <c r="I380" s="207"/>
      <c r="J380" s="391"/>
      <c r="K380" s="221"/>
      <c r="L380" s="221"/>
      <c r="M380" s="221"/>
      <c r="N380" s="242"/>
      <c r="O380" s="242"/>
      <c r="P380" s="210"/>
      <c r="Q380" s="210"/>
    </row>
    <row r="381" spans="1:18" s="261" customFormat="1" ht="21" customHeight="1">
      <c r="A381" s="227"/>
      <c r="B381" s="210" t="s">
        <v>593</v>
      </c>
      <c r="C381" s="207"/>
      <c r="D381" s="207"/>
      <c r="E381" s="207"/>
      <c r="F381" s="227"/>
      <c r="G381" s="227"/>
      <c r="H381" s="448"/>
      <c r="I381" s="252"/>
      <c r="J381" s="391"/>
      <c r="K381" s="234">
        <f>SUM(K379:K380)</f>
        <v>50000</v>
      </c>
      <c r="L381" s="234"/>
      <c r="M381" s="234">
        <f>SUM(M379:M380)</f>
        <v>0</v>
      </c>
      <c r="N381" s="242"/>
      <c r="O381" s="242"/>
      <c r="P381" s="210"/>
      <c r="Q381" s="210"/>
      <c r="R381" s="207"/>
    </row>
    <row r="382" spans="1:23" s="207" customFormat="1" ht="21" customHeight="1">
      <c r="A382" s="682" t="s">
        <v>705</v>
      </c>
      <c r="B382" s="682"/>
      <c r="C382" s="682"/>
      <c r="D382" s="682"/>
      <c r="E382" s="682"/>
      <c r="F382" s="682"/>
      <c r="G382" s="682"/>
      <c r="H382" s="682"/>
      <c r="I382" s="682"/>
      <c r="J382" s="391"/>
      <c r="K382" s="221"/>
      <c r="L382" s="221"/>
      <c r="M382" s="221"/>
      <c r="N382" s="242"/>
      <c r="O382" s="242"/>
      <c r="P382" s="210"/>
      <c r="Q382" s="210"/>
      <c r="R382" s="211"/>
      <c r="S382" s="228"/>
      <c r="T382" s="211"/>
      <c r="U382" s="211"/>
      <c r="V382" s="233"/>
      <c r="W382" s="210"/>
    </row>
    <row r="383" spans="1:18" s="207" customFormat="1" ht="21" customHeight="1">
      <c r="A383" s="207" t="s">
        <v>1117</v>
      </c>
      <c r="B383" s="210"/>
      <c r="C383" s="210"/>
      <c r="D383" s="211"/>
      <c r="E383" s="210"/>
      <c r="F383" s="210"/>
      <c r="G383" s="223" t="s">
        <v>199</v>
      </c>
      <c r="H383" s="580">
        <v>3000</v>
      </c>
      <c r="I383" s="207" t="s">
        <v>197</v>
      </c>
      <c r="J383" s="391"/>
      <c r="K383" s="232" t="e">
        <f>K15+K24+K95+#REF!+#REF!+#REF!+#REF!+#REF!+K175+#REF!+#REF!+#REF!+#REF!+#REF!+#REF!+#REF!+#REF!+#REF!+#REF!+K381</f>
        <v>#REF!</v>
      </c>
      <c r="L383" s="232"/>
      <c r="M383" s="232" t="e">
        <f>M15+M24+M95+#REF!+#REF!+#REF!+#REF!+#REF!+M175+#REF!+#REF!+#REF!+#REF!+#REF!+#REF!+#REF!+#REF!+#REF!+#REF!+M381</f>
        <v>#REF!</v>
      </c>
      <c r="N383" s="242"/>
      <c r="O383" s="242"/>
      <c r="P383" s="210"/>
      <c r="Q383" s="210"/>
      <c r="R383" s="210"/>
    </row>
    <row r="384" spans="1:18" s="207" customFormat="1" ht="21" customHeight="1">
      <c r="A384" s="227" t="s">
        <v>67</v>
      </c>
      <c r="B384" s="210" t="s">
        <v>369</v>
      </c>
      <c r="C384" s="210"/>
      <c r="D384" s="211"/>
      <c r="E384" s="579"/>
      <c r="F384" s="211"/>
      <c r="G384" s="227"/>
      <c r="H384" s="231"/>
      <c r="J384" s="391"/>
      <c r="K384" s="232"/>
      <c r="L384" s="232"/>
      <c r="M384" s="232"/>
      <c r="N384" s="242"/>
      <c r="O384" s="242"/>
      <c r="P384" s="210"/>
      <c r="Q384" s="210"/>
      <c r="R384" s="210"/>
    </row>
    <row r="385" spans="1:18" s="207" customFormat="1" ht="21" customHeight="1">
      <c r="A385" s="224" t="s">
        <v>385</v>
      </c>
      <c r="B385" s="210"/>
      <c r="C385" s="210">
        <v>331400</v>
      </c>
      <c r="F385" s="227"/>
      <c r="G385" s="223" t="s">
        <v>199</v>
      </c>
      <c r="H385" s="576">
        <v>50000</v>
      </c>
      <c r="I385" s="252" t="s">
        <v>197</v>
      </c>
      <c r="J385" s="391"/>
      <c r="K385" s="232"/>
      <c r="L385" s="232"/>
      <c r="M385" s="232"/>
      <c r="N385" s="242"/>
      <c r="O385" s="242"/>
      <c r="P385" s="210"/>
      <c r="Q385" s="210"/>
      <c r="R385" s="210"/>
    </row>
    <row r="386" spans="1:15" ht="21" customHeight="1">
      <c r="A386" s="227" t="s">
        <v>67</v>
      </c>
      <c r="B386" s="210" t="s">
        <v>1190</v>
      </c>
      <c r="H386" s="448"/>
      <c r="K386" s="232"/>
      <c r="L386" s="232"/>
      <c r="M386" s="232"/>
      <c r="N386" s="242"/>
      <c r="O386" s="242"/>
    </row>
    <row r="387" spans="1:15" ht="21" customHeight="1">
      <c r="A387" s="222" t="s">
        <v>206</v>
      </c>
      <c r="B387" s="211">
        <v>540000</v>
      </c>
      <c r="C387" s="211"/>
      <c r="F387" s="223"/>
      <c r="G387" s="223" t="s">
        <v>196</v>
      </c>
      <c r="H387" s="251">
        <f>H388</f>
        <v>100000</v>
      </c>
      <c r="I387" s="252" t="s">
        <v>197</v>
      </c>
      <c r="N387" s="242"/>
      <c r="O387" s="242"/>
    </row>
    <row r="388" spans="1:15" ht="21" customHeight="1">
      <c r="A388" s="279" t="s">
        <v>460</v>
      </c>
      <c r="D388" s="211">
        <v>420000</v>
      </c>
      <c r="E388" s="228"/>
      <c r="F388" s="223"/>
      <c r="G388" s="223" t="s">
        <v>196</v>
      </c>
      <c r="H388" s="251">
        <f>H390</f>
        <v>100000</v>
      </c>
      <c r="I388" s="252" t="s">
        <v>197</v>
      </c>
      <c r="K388" s="232"/>
      <c r="L388" s="232"/>
      <c r="M388" s="232"/>
      <c r="N388" s="242"/>
      <c r="O388" s="242"/>
    </row>
    <row r="389" spans="1:15" ht="21" customHeight="1">
      <c r="A389" s="224" t="s">
        <v>555</v>
      </c>
      <c r="D389" s="210">
        <v>421100</v>
      </c>
      <c r="G389" s="223" t="s">
        <v>196</v>
      </c>
      <c r="H389" s="251">
        <f>H390</f>
        <v>100000</v>
      </c>
      <c r="I389" s="252" t="s">
        <v>197</v>
      </c>
      <c r="K389" s="232"/>
      <c r="L389" s="232"/>
      <c r="M389" s="232"/>
      <c r="N389" s="242"/>
      <c r="O389" s="242"/>
    </row>
    <row r="390" spans="1:15" ht="21" customHeight="1">
      <c r="A390" s="224" t="s">
        <v>777</v>
      </c>
      <c r="G390" s="223" t="s">
        <v>199</v>
      </c>
      <c r="H390" s="576">
        <v>100000</v>
      </c>
      <c r="I390" s="252" t="s">
        <v>197</v>
      </c>
      <c r="K390" s="232"/>
      <c r="L390" s="232"/>
      <c r="M390" s="232"/>
      <c r="N390" s="242"/>
      <c r="O390" s="242"/>
    </row>
    <row r="391" spans="1:15" ht="21" customHeight="1">
      <c r="A391" s="224" t="s">
        <v>778</v>
      </c>
      <c r="H391" s="448"/>
      <c r="K391" s="232"/>
      <c r="L391" s="232"/>
      <c r="M391" s="232"/>
      <c r="N391" s="242"/>
      <c r="O391" s="242"/>
    </row>
    <row r="392" spans="1:15" ht="21" customHeight="1">
      <c r="A392" s="227" t="s">
        <v>67</v>
      </c>
      <c r="B392" s="210" t="s">
        <v>779</v>
      </c>
      <c r="H392" s="448"/>
      <c r="K392" s="232"/>
      <c r="L392" s="232"/>
      <c r="M392" s="232"/>
      <c r="N392" s="242"/>
      <c r="O392" s="242"/>
    </row>
    <row r="393" spans="1:15" ht="21" customHeight="1">
      <c r="A393" s="227"/>
      <c r="B393" s="210" t="s">
        <v>780</v>
      </c>
      <c r="H393" s="448"/>
      <c r="K393" s="232"/>
      <c r="L393" s="232"/>
      <c r="M393" s="232"/>
      <c r="N393" s="242"/>
      <c r="O393" s="242"/>
    </row>
    <row r="394" spans="1:15" ht="21" customHeight="1">
      <c r="A394" s="227"/>
      <c r="B394" s="210" t="s">
        <v>781</v>
      </c>
      <c r="H394" s="448"/>
      <c r="K394" s="232"/>
      <c r="L394" s="232"/>
      <c r="M394" s="232"/>
      <c r="N394" s="242"/>
      <c r="O394" s="242"/>
    </row>
    <row r="395" spans="1:15" ht="21" customHeight="1">
      <c r="A395" s="227"/>
      <c r="B395" s="210" t="s">
        <v>782</v>
      </c>
      <c r="H395" s="448"/>
      <c r="K395" s="232"/>
      <c r="L395" s="232"/>
      <c r="M395" s="232"/>
      <c r="N395" s="242"/>
      <c r="O395" s="242"/>
    </row>
    <row r="396" spans="1:15" ht="21" customHeight="1">
      <c r="A396" s="227"/>
      <c r="B396" s="210" t="s">
        <v>1234</v>
      </c>
      <c r="H396" s="448"/>
      <c r="K396" s="232"/>
      <c r="L396" s="232"/>
      <c r="M396" s="232"/>
      <c r="N396" s="242"/>
      <c r="O396" s="242"/>
    </row>
    <row r="397" spans="1:10" ht="21" customHeight="1">
      <c r="A397" s="290" t="s">
        <v>272</v>
      </c>
      <c r="B397" s="291"/>
      <c r="C397" s="247" t="s">
        <v>90</v>
      </c>
      <c r="D397" s="246"/>
      <c r="E397" s="246"/>
      <c r="F397" s="244"/>
      <c r="G397" s="244" t="s">
        <v>196</v>
      </c>
      <c r="H397" s="248">
        <f>H398+H404+H421+H435</f>
        <v>1218000</v>
      </c>
      <c r="I397" s="252" t="s">
        <v>197</v>
      </c>
      <c r="J397" s="242"/>
    </row>
    <row r="398" spans="1:16" ht="21" customHeight="1">
      <c r="A398" s="222" t="s">
        <v>611</v>
      </c>
      <c r="F398" s="223"/>
      <c r="G398" s="223" t="s">
        <v>196</v>
      </c>
      <c r="H398" s="251">
        <f>H399</f>
        <v>170000</v>
      </c>
      <c r="I398" s="252" t="s">
        <v>197</v>
      </c>
      <c r="J398" s="242"/>
      <c r="N398" s="253"/>
      <c r="O398" s="289"/>
      <c r="P398" s="211"/>
    </row>
    <row r="399" spans="1:23" s="207" customFormat="1" ht="21" customHeight="1">
      <c r="A399" s="208" t="s">
        <v>195</v>
      </c>
      <c r="B399" s="210"/>
      <c r="C399" s="210">
        <v>522000</v>
      </c>
      <c r="D399" s="210"/>
      <c r="E399" s="210"/>
      <c r="F399" s="223"/>
      <c r="G399" s="223" t="s">
        <v>196</v>
      </c>
      <c r="H399" s="225">
        <f>H400+H402</f>
        <v>170000</v>
      </c>
      <c r="I399" s="252" t="s">
        <v>197</v>
      </c>
      <c r="J399" s="259"/>
      <c r="K399" s="259"/>
      <c r="L399" s="259"/>
      <c r="M399" s="221"/>
      <c r="N399" s="391"/>
      <c r="O399" s="224"/>
      <c r="P399" s="210"/>
      <c r="Q399" s="210"/>
      <c r="R399" s="211"/>
      <c r="S399" s="228"/>
      <c r="T399" s="223" t="s">
        <v>50</v>
      </c>
      <c r="U399" s="224" t="s">
        <v>196</v>
      </c>
      <c r="V399" s="233"/>
      <c r="W399" s="223" t="s">
        <v>197</v>
      </c>
    </row>
    <row r="400" spans="1:23" s="207" customFormat="1" ht="21" customHeight="1">
      <c r="A400" s="207" t="s">
        <v>1163</v>
      </c>
      <c r="F400" s="223"/>
      <c r="G400" s="223" t="s">
        <v>199</v>
      </c>
      <c r="H400" s="225">
        <v>160000</v>
      </c>
      <c r="I400" s="252" t="s">
        <v>197</v>
      </c>
      <c r="J400" s="391"/>
      <c r="K400" s="221"/>
      <c r="L400" s="221"/>
      <c r="M400" s="221"/>
      <c r="N400" s="685" t="s">
        <v>935</v>
      </c>
      <c r="O400" s="685"/>
      <c r="P400" s="210"/>
      <c r="Q400" s="210"/>
      <c r="R400" s="211"/>
      <c r="S400" s="228"/>
      <c r="T400" s="211"/>
      <c r="U400" s="224" t="s">
        <v>50</v>
      </c>
      <c r="V400" s="251"/>
      <c r="W400" s="223" t="s">
        <v>197</v>
      </c>
    </row>
    <row r="401" spans="1:23" s="207" customFormat="1" ht="21" customHeight="1">
      <c r="A401" s="227" t="s">
        <v>67</v>
      </c>
      <c r="B401" s="210" t="s">
        <v>624</v>
      </c>
      <c r="C401" s="210"/>
      <c r="D401" s="210"/>
      <c r="E401" s="210"/>
      <c r="F401" s="227"/>
      <c r="G401" s="227"/>
      <c r="H401" s="231"/>
      <c r="I401" s="252"/>
      <c r="J401" s="391"/>
      <c r="K401" s="234"/>
      <c r="L401" s="234"/>
      <c r="M401" s="234"/>
      <c r="N401" s="285" t="s">
        <v>309</v>
      </c>
      <c r="O401" s="286">
        <v>0</v>
      </c>
      <c r="P401" s="255" t="s">
        <v>581</v>
      </c>
      <c r="Q401" s="255" t="s">
        <v>582</v>
      </c>
      <c r="R401" s="211"/>
      <c r="S401" s="228"/>
      <c r="T401" s="211"/>
      <c r="U401" s="224" t="s">
        <v>50</v>
      </c>
      <c r="V401" s="251">
        <v>100000</v>
      </c>
      <c r="W401" s="207" t="s">
        <v>197</v>
      </c>
    </row>
    <row r="402" spans="1:23" s="207" customFormat="1" ht="21" customHeight="1">
      <c r="A402" s="207" t="s">
        <v>1164</v>
      </c>
      <c r="F402" s="223"/>
      <c r="G402" s="223" t="s">
        <v>199</v>
      </c>
      <c r="H402" s="225">
        <v>10000</v>
      </c>
      <c r="I402" s="252" t="s">
        <v>197</v>
      </c>
      <c r="J402" s="391"/>
      <c r="K402" s="221"/>
      <c r="L402" s="221"/>
      <c r="M402" s="221"/>
      <c r="N402" s="285" t="s">
        <v>580</v>
      </c>
      <c r="O402" s="286">
        <f>P402+Q402</f>
        <v>170000</v>
      </c>
      <c r="P402" s="221">
        <f>H400</f>
        <v>160000</v>
      </c>
      <c r="Q402" s="221">
        <f>H402</f>
        <v>10000</v>
      </c>
      <c r="R402" s="211"/>
      <c r="S402" s="228"/>
      <c r="T402" s="211"/>
      <c r="U402" s="211"/>
      <c r="V402" s="233"/>
      <c r="W402" s="210"/>
    </row>
    <row r="403" spans="1:23" s="207" customFormat="1" ht="21" customHeight="1">
      <c r="A403" s="227" t="s">
        <v>67</v>
      </c>
      <c r="B403" s="210" t="s">
        <v>625</v>
      </c>
      <c r="C403" s="210"/>
      <c r="D403" s="210"/>
      <c r="E403" s="210"/>
      <c r="F403" s="227"/>
      <c r="G403" s="227"/>
      <c r="H403" s="231"/>
      <c r="I403" s="252"/>
      <c r="J403" s="391"/>
      <c r="K403" s="221"/>
      <c r="L403" s="221"/>
      <c r="M403" s="221"/>
      <c r="N403" s="391"/>
      <c r="O403" s="391"/>
      <c r="Q403" s="210"/>
      <c r="R403" s="211"/>
      <c r="S403" s="228"/>
      <c r="T403" s="211"/>
      <c r="U403" s="211"/>
      <c r="V403" s="233"/>
      <c r="W403" s="210"/>
    </row>
    <row r="404" spans="1:16" ht="21" customHeight="1">
      <c r="A404" s="222" t="s">
        <v>334</v>
      </c>
      <c r="C404" s="211">
        <v>530000</v>
      </c>
      <c r="F404" s="223"/>
      <c r="G404" s="223" t="s">
        <v>196</v>
      </c>
      <c r="H404" s="251">
        <f>H405+H409+H415</f>
        <v>530000</v>
      </c>
      <c r="I404" s="252" t="s">
        <v>197</v>
      </c>
      <c r="P404" s="207"/>
    </row>
    <row r="405" spans="1:15" ht="21" customHeight="1">
      <c r="A405" s="208" t="s">
        <v>202</v>
      </c>
      <c r="C405" s="211">
        <v>532000</v>
      </c>
      <c r="F405" s="223"/>
      <c r="G405" s="223" t="s">
        <v>196</v>
      </c>
      <c r="H405" s="251">
        <f>H406</f>
        <v>150000</v>
      </c>
      <c r="I405" s="252" t="s">
        <v>197</v>
      </c>
      <c r="O405" s="279"/>
    </row>
    <row r="406" spans="1:23" s="207" customFormat="1" ht="21" customHeight="1">
      <c r="A406" s="207" t="s">
        <v>43</v>
      </c>
      <c r="D406" s="211">
        <v>320400</v>
      </c>
      <c r="E406" s="210" t="s">
        <v>710</v>
      </c>
      <c r="F406" s="223"/>
      <c r="G406" s="223" t="s">
        <v>199</v>
      </c>
      <c r="H406" s="576">
        <v>150000</v>
      </c>
      <c r="I406" s="207" t="s">
        <v>73</v>
      </c>
      <c r="J406" s="259"/>
      <c r="K406" s="221"/>
      <c r="L406" s="221"/>
      <c r="M406" s="221"/>
      <c r="N406" s="391"/>
      <c r="O406" s="391"/>
      <c r="Q406" s="210"/>
      <c r="R406" s="211"/>
      <c r="S406" s="228"/>
      <c r="T406" s="223" t="s">
        <v>50</v>
      </c>
      <c r="U406" s="224" t="s">
        <v>196</v>
      </c>
      <c r="V406" s="251"/>
      <c r="W406" s="223" t="s">
        <v>197</v>
      </c>
    </row>
    <row r="407" spans="1:16" ht="21" customHeight="1">
      <c r="A407" s="227" t="s">
        <v>67</v>
      </c>
      <c r="B407" s="210" t="s">
        <v>399</v>
      </c>
      <c r="D407" s="211"/>
      <c r="E407" s="579"/>
      <c r="H407" s="448"/>
      <c r="I407" s="207"/>
      <c r="P407" s="207"/>
    </row>
    <row r="408" spans="1:16" ht="21" customHeight="1">
      <c r="A408" s="227"/>
      <c r="B408" s="210" t="s">
        <v>400</v>
      </c>
      <c r="D408" s="211"/>
      <c r="E408" s="579"/>
      <c r="H408" s="448"/>
      <c r="I408" s="207"/>
      <c r="P408" s="207"/>
    </row>
    <row r="409" spans="1:16" ht="21" customHeight="1">
      <c r="A409" s="208" t="s">
        <v>204</v>
      </c>
      <c r="B409" s="211">
        <v>533000</v>
      </c>
      <c r="C409" s="210" t="s">
        <v>603</v>
      </c>
      <c r="D409" s="211"/>
      <c r="E409" s="228"/>
      <c r="F409" s="223"/>
      <c r="G409" s="223" t="s">
        <v>196</v>
      </c>
      <c r="H409" s="251">
        <f>H410+H412</f>
        <v>350000</v>
      </c>
      <c r="I409" s="252" t="s">
        <v>197</v>
      </c>
      <c r="P409" s="207"/>
    </row>
    <row r="410" spans="1:16" ht="21" customHeight="1">
      <c r="A410" s="207" t="s">
        <v>44</v>
      </c>
      <c r="B410" s="207"/>
      <c r="C410" s="211">
        <v>330200</v>
      </c>
      <c r="D410" s="207"/>
      <c r="E410" s="207"/>
      <c r="F410" s="223"/>
      <c r="G410" s="223" t="s">
        <v>199</v>
      </c>
      <c r="H410" s="576">
        <v>150000</v>
      </c>
      <c r="I410" s="252" t="s">
        <v>197</v>
      </c>
      <c r="P410" s="207"/>
    </row>
    <row r="411" spans="1:16" ht="21" customHeight="1">
      <c r="A411" s="227" t="s">
        <v>67</v>
      </c>
      <c r="B411" s="210" t="s">
        <v>296</v>
      </c>
      <c r="D411" s="211"/>
      <c r="E411" s="579"/>
      <c r="H411" s="448"/>
      <c r="P411" s="207"/>
    </row>
    <row r="412" spans="1:16" ht="21" customHeight="1">
      <c r="A412" s="207" t="s">
        <v>1118</v>
      </c>
      <c r="F412" s="210"/>
      <c r="G412" s="223" t="s">
        <v>199</v>
      </c>
      <c r="H412" s="225">
        <v>200000</v>
      </c>
      <c r="I412" s="252" t="s">
        <v>197</v>
      </c>
      <c r="J412" s="221"/>
      <c r="P412" s="207"/>
    </row>
    <row r="413" spans="1:16" ht="21" customHeight="1">
      <c r="A413" s="227" t="s">
        <v>67</v>
      </c>
      <c r="B413" s="210" t="s">
        <v>72</v>
      </c>
      <c r="F413" s="210"/>
      <c r="H413" s="231" t="s">
        <v>38</v>
      </c>
      <c r="I413" s="252"/>
      <c r="J413" s="221"/>
      <c r="P413" s="207"/>
    </row>
    <row r="414" spans="1:16" ht="21" customHeight="1">
      <c r="A414" s="227"/>
      <c r="B414" s="210" t="s">
        <v>594</v>
      </c>
      <c r="F414" s="210"/>
      <c r="H414" s="231"/>
      <c r="I414" s="252"/>
      <c r="J414" s="221"/>
      <c r="P414" s="207"/>
    </row>
    <row r="415" spans="1:16" ht="21" customHeight="1">
      <c r="A415" s="208" t="s">
        <v>45</v>
      </c>
      <c r="C415" s="211">
        <v>534000</v>
      </c>
      <c r="F415" s="223"/>
      <c r="G415" s="223" t="s">
        <v>196</v>
      </c>
      <c r="H415" s="251">
        <f>H416</f>
        <v>30000</v>
      </c>
      <c r="I415" s="252" t="s">
        <v>197</v>
      </c>
      <c r="J415" s="221"/>
      <c r="P415" s="207"/>
    </row>
    <row r="416" spans="1:10" ht="21" customHeight="1">
      <c r="A416" s="207" t="s">
        <v>46</v>
      </c>
      <c r="B416" s="211">
        <v>340100</v>
      </c>
      <c r="C416" s="207"/>
      <c r="D416" s="207"/>
      <c r="E416" s="207"/>
      <c r="F416" s="223"/>
      <c r="G416" s="223" t="s">
        <v>199</v>
      </c>
      <c r="H416" s="576">
        <v>30000</v>
      </c>
      <c r="I416" s="252" t="s">
        <v>197</v>
      </c>
      <c r="J416" s="221"/>
    </row>
    <row r="417" spans="1:17" ht="21" customHeight="1">
      <c r="A417" s="227" t="s">
        <v>67</v>
      </c>
      <c r="B417" s="210" t="s">
        <v>297</v>
      </c>
      <c r="D417" s="211"/>
      <c r="E417" s="579"/>
      <c r="H417" s="448"/>
      <c r="I417" s="288"/>
      <c r="J417" s="221"/>
      <c r="N417" s="232"/>
      <c r="P417" s="391"/>
      <c r="Q417" s="391"/>
    </row>
    <row r="418" spans="1:17" ht="21" customHeight="1">
      <c r="A418" s="227"/>
      <c r="D418" s="211"/>
      <c r="E418" s="579"/>
      <c r="H418" s="448"/>
      <c r="I418" s="288"/>
      <c r="J418" s="221"/>
      <c r="N418" s="232"/>
      <c r="P418" s="391"/>
      <c r="Q418" s="391"/>
    </row>
    <row r="419" spans="1:17" ht="21" customHeight="1">
      <c r="A419" s="227"/>
      <c r="D419" s="211"/>
      <c r="E419" s="579"/>
      <c r="H419" s="448"/>
      <c r="I419" s="288"/>
      <c r="J419" s="221"/>
      <c r="N419" s="232"/>
      <c r="P419" s="391"/>
      <c r="Q419" s="391"/>
    </row>
    <row r="420" spans="1:16" ht="21" customHeight="1">
      <c r="A420" s="682" t="s">
        <v>706</v>
      </c>
      <c r="B420" s="682"/>
      <c r="C420" s="682"/>
      <c r="D420" s="682"/>
      <c r="E420" s="682"/>
      <c r="F420" s="682"/>
      <c r="G420" s="682"/>
      <c r="H420" s="682"/>
      <c r="I420" s="682"/>
      <c r="P420" s="207"/>
    </row>
    <row r="421" spans="1:17" ht="21" customHeight="1">
      <c r="A421" s="289" t="s">
        <v>206</v>
      </c>
      <c r="C421" s="210">
        <v>540000</v>
      </c>
      <c r="D421" s="211"/>
      <c r="E421" s="228"/>
      <c r="F421" s="223"/>
      <c r="G421" s="299" t="s">
        <v>196</v>
      </c>
      <c r="H421" s="251">
        <f>H422</f>
        <v>190000</v>
      </c>
      <c r="I421" s="252" t="s">
        <v>197</v>
      </c>
      <c r="J421" s="221"/>
      <c r="L421" s="292"/>
      <c r="N421" s="232"/>
      <c r="O421" s="253"/>
      <c r="P421" s="391"/>
      <c r="Q421" s="391"/>
    </row>
    <row r="422" spans="1:17" ht="21" customHeight="1">
      <c r="A422" s="279" t="s">
        <v>460</v>
      </c>
      <c r="D422" s="211">
        <v>420000</v>
      </c>
      <c r="E422" s="228"/>
      <c r="F422" s="223"/>
      <c r="G422" s="223" t="s">
        <v>196</v>
      </c>
      <c r="H422" s="251">
        <f>H423</f>
        <v>190000</v>
      </c>
      <c r="I422" s="252" t="s">
        <v>197</v>
      </c>
      <c r="J422" s="221"/>
      <c r="L422" s="292"/>
      <c r="N422" s="232"/>
      <c r="O422" s="253"/>
      <c r="P422" s="391"/>
      <c r="Q422" s="391"/>
    </row>
    <row r="423" spans="1:17" ht="21" customHeight="1">
      <c r="A423" s="224" t="s">
        <v>783</v>
      </c>
      <c r="E423" s="227">
        <v>421200</v>
      </c>
      <c r="F423" s="223"/>
      <c r="G423" s="223" t="s">
        <v>196</v>
      </c>
      <c r="H423" s="576">
        <f>H424+H430</f>
        <v>190000</v>
      </c>
      <c r="I423" s="252" t="s">
        <v>197</v>
      </c>
      <c r="J423" s="221"/>
      <c r="L423" s="292"/>
      <c r="N423" s="232"/>
      <c r="O423" s="253"/>
      <c r="P423" s="391"/>
      <c r="Q423" s="391"/>
    </row>
    <row r="424" spans="1:17" ht="21" customHeight="1">
      <c r="A424" s="288" t="s">
        <v>1053</v>
      </c>
      <c r="D424" s="227"/>
      <c r="E424" s="579"/>
      <c r="F424" s="223"/>
      <c r="G424" s="223" t="s">
        <v>199</v>
      </c>
      <c r="H424" s="576">
        <v>127000</v>
      </c>
      <c r="I424" s="252" t="s">
        <v>197</v>
      </c>
      <c r="J424" s="221"/>
      <c r="L424" s="292"/>
      <c r="N424" s="232"/>
      <c r="O424" s="253"/>
      <c r="P424" s="391"/>
      <c r="Q424" s="391"/>
    </row>
    <row r="425" spans="1:17" ht="21" customHeight="1">
      <c r="A425" s="581" t="s">
        <v>67</v>
      </c>
      <c r="B425" s="210" t="s">
        <v>784</v>
      </c>
      <c r="D425" s="227"/>
      <c r="E425" s="579"/>
      <c r="F425" s="223"/>
      <c r="G425" s="223"/>
      <c r="H425" s="576"/>
      <c r="I425" s="252"/>
      <c r="J425" s="221"/>
      <c r="L425" s="292"/>
      <c r="N425" s="232"/>
      <c r="O425" s="253"/>
      <c r="P425" s="391"/>
      <c r="Q425" s="391"/>
    </row>
    <row r="426" spans="1:17" ht="21" customHeight="1">
      <c r="A426" s="224"/>
      <c r="B426" s="210" t="s">
        <v>785</v>
      </c>
      <c r="D426" s="227"/>
      <c r="E426" s="579"/>
      <c r="F426" s="223"/>
      <c r="G426" s="223"/>
      <c r="H426" s="576"/>
      <c r="I426" s="252"/>
      <c r="J426" s="221"/>
      <c r="L426" s="292"/>
      <c r="N426" s="232"/>
      <c r="O426" s="253"/>
      <c r="P426" s="391"/>
      <c r="Q426" s="391"/>
    </row>
    <row r="427" spans="1:17" ht="21" customHeight="1">
      <c r="A427" s="224"/>
      <c r="B427" s="210" t="s">
        <v>787</v>
      </c>
      <c r="D427" s="227"/>
      <c r="E427" s="579"/>
      <c r="F427" s="223"/>
      <c r="G427" s="223"/>
      <c r="H427" s="576"/>
      <c r="I427" s="252"/>
      <c r="J427" s="221"/>
      <c r="L427" s="292"/>
      <c r="N427" s="232"/>
      <c r="O427" s="253"/>
      <c r="P427" s="391"/>
      <c r="Q427" s="391"/>
    </row>
    <row r="428" spans="1:17" ht="21" customHeight="1">
      <c r="A428" s="224"/>
      <c r="B428" s="210" t="s">
        <v>788</v>
      </c>
      <c r="D428" s="227"/>
      <c r="E428" s="579"/>
      <c r="F428" s="223"/>
      <c r="G428" s="223"/>
      <c r="H428" s="576"/>
      <c r="I428" s="252"/>
      <c r="J428" s="221"/>
      <c r="L428" s="292"/>
      <c r="N428" s="232"/>
      <c r="O428" s="253"/>
      <c r="P428" s="391"/>
      <c r="Q428" s="391"/>
    </row>
    <row r="429" spans="1:17" ht="21" customHeight="1">
      <c r="A429" s="224"/>
      <c r="B429" s="210" t="s">
        <v>1235</v>
      </c>
      <c r="D429" s="227"/>
      <c r="E429" s="579"/>
      <c r="F429" s="223"/>
      <c r="G429" s="223"/>
      <c r="H429" s="576"/>
      <c r="I429" s="252"/>
      <c r="J429" s="221"/>
      <c r="L429" s="292"/>
      <c r="N429" s="232"/>
      <c r="O429" s="253"/>
      <c r="P429" s="391"/>
      <c r="Q429" s="391"/>
    </row>
    <row r="430" spans="1:17" ht="21" customHeight="1">
      <c r="A430" s="288" t="s">
        <v>1053</v>
      </c>
      <c r="D430" s="227"/>
      <c r="E430" s="579"/>
      <c r="F430" s="223"/>
      <c r="G430" s="223" t="s">
        <v>199</v>
      </c>
      <c r="H430" s="576">
        <v>63000</v>
      </c>
      <c r="I430" s="252" t="s">
        <v>197</v>
      </c>
      <c r="J430" s="221"/>
      <c r="L430" s="292"/>
      <c r="N430" s="232"/>
      <c r="O430" s="253"/>
      <c r="P430" s="391"/>
      <c r="Q430" s="391"/>
    </row>
    <row r="431" spans="1:17" s="616" customFormat="1" ht="21" customHeight="1">
      <c r="A431" s="615" t="s">
        <v>67</v>
      </c>
      <c r="B431" s="616" t="s">
        <v>784</v>
      </c>
      <c r="D431" s="617"/>
      <c r="E431" s="618"/>
      <c r="F431" s="619"/>
      <c r="G431" s="620"/>
      <c r="H431" s="621"/>
      <c r="I431" s="622"/>
      <c r="J431" s="623"/>
      <c r="K431" s="623"/>
      <c r="L431" s="624"/>
      <c r="M431" s="623"/>
      <c r="N431" s="625"/>
      <c r="O431" s="626"/>
      <c r="P431" s="627"/>
      <c r="Q431" s="627"/>
    </row>
    <row r="432" spans="1:17" s="616" customFormat="1" ht="21" customHeight="1">
      <c r="A432" s="620"/>
      <c r="B432" s="616" t="s">
        <v>786</v>
      </c>
      <c r="D432" s="617"/>
      <c r="E432" s="618"/>
      <c r="F432" s="619"/>
      <c r="G432" s="620"/>
      <c r="H432" s="621"/>
      <c r="I432" s="622"/>
      <c r="J432" s="623"/>
      <c r="K432" s="623"/>
      <c r="L432" s="624"/>
      <c r="M432" s="623"/>
      <c r="N432" s="625"/>
      <c r="O432" s="626"/>
      <c r="P432" s="627"/>
      <c r="Q432" s="627"/>
    </row>
    <row r="433" spans="1:17" s="616" customFormat="1" ht="21" customHeight="1">
      <c r="A433" s="620"/>
      <c r="B433" s="616" t="s">
        <v>1209</v>
      </c>
      <c r="D433" s="617"/>
      <c r="E433" s="618"/>
      <c r="F433" s="619"/>
      <c r="G433" s="620"/>
      <c r="H433" s="621"/>
      <c r="I433" s="622"/>
      <c r="J433" s="623"/>
      <c r="K433" s="623"/>
      <c r="L433" s="624"/>
      <c r="M433" s="623"/>
      <c r="N433" s="625"/>
      <c r="O433" s="626"/>
      <c r="P433" s="627"/>
      <c r="Q433" s="627"/>
    </row>
    <row r="434" spans="1:17" s="616" customFormat="1" ht="21" customHeight="1">
      <c r="A434" s="620"/>
      <c r="B434" s="616" t="s">
        <v>1236</v>
      </c>
      <c r="D434" s="617"/>
      <c r="E434" s="618"/>
      <c r="F434" s="619"/>
      <c r="G434" s="620"/>
      <c r="H434" s="621"/>
      <c r="I434" s="622"/>
      <c r="J434" s="623"/>
      <c r="K434" s="623"/>
      <c r="L434" s="624"/>
      <c r="M434" s="623"/>
      <c r="N434" s="625"/>
      <c r="O434" s="626"/>
      <c r="P434" s="627"/>
      <c r="Q434" s="627"/>
    </row>
    <row r="435" spans="1:17" ht="21" customHeight="1">
      <c r="A435" s="294" t="s">
        <v>207</v>
      </c>
      <c r="B435" s="278"/>
      <c r="C435" s="295" t="s">
        <v>388</v>
      </c>
      <c r="D435" s="296"/>
      <c r="E435" s="297"/>
      <c r="F435" s="264"/>
      <c r="G435" s="264" t="s">
        <v>196</v>
      </c>
      <c r="H435" s="298">
        <f>H436</f>
        <v>328000</v>
      </c>
      <c r="I435" s="288" t="s">
        <v>197</v>
      </c>
      <c r="J435" s="221"/>
      <c r="L435" s="292"/>
      <c r="N435" s="232"/>
      <c r="P435" s="391"/>
      <c r="Q435" s="391"/>
    </row>
    <row r="436" spans="1:15" ht="21" customHeight="1">
      <c r="A436" s="288" t="s">
        <v>1165</v>
      </c>
      <c r="B436" s="288"/>
      <c r="C436" s="288"/>
      <c r="D436" s="288"/>
      <c r="E436" s="288"/>
      <c r="F436" s="288"/>
      <c r="G436" s="264" t="s">
        <v>196</v>
      </c>
      <c r="H436" s="298">
        <f>H437</f>
        <v>328000</v>
      </c>
      <c r="I436" s="288" t="s">
        <v>197</v>
      </c>
      <c r="J436" s="221"/>
      <c r="L436" s="292"/>
      <c r="N436" s="210"/>
      <c r="O436" s="210"/>
    </row>
    <row r="437" spans="1:15" ht="21" customHeight="1">
      <c r="A437" s="293" t="s">
        <v>328</v>
      </c>
      <c r="B437" s="293"/>
      <c r="C437" s="293"/>
      <c r="D437" s="293"/>
      <c r="E437" s="293"/>
      <c r="F437" s="293"/>
      <c r="G437" s="223" t="s">
        <v>196</v>
      </c>
      <c r="H437" s="489">
        <f>H438+H444+H450</f>
        <v>328000</v>
      </c>
      <c r="I437" s="293" t="s">
        <v>197</v>
      </c>
      <c r="J437" s="221"/>
      <c r="L437" s="292"/>
      <c r="N437" s="210"/>
      <c r="O437" s="210"/>
    </row>
    <row r="438" spans="1:15" ht="21" customHeight="1">
      <c r="A438" s="293" t="s">
        <v>975</v>
      </c>
      <c r="B438" s="293"/>
      <c r="C438" s="293"/>
      <c r="D438" s="293"/>
      <c r="E438" s="293"/>
      <c r="F438" s="293"/>
      <c r="G438" s="216" t="s">
        <v>199</v>
      </c>
      <c r="H438" s="489">
        <v>183300</v>
      </c>
      <c r="I438" s="293" t="s">
        <v>197</v>
      </c>
      <c r="J438" s="221"/>
      <c r="L438" s="292"/>
      <c r="N438" s="210"/>
      <c r="O438" s="210"/>
    </row>
    <row r="439" spans="1:15" ht="21" customHeight="1">
      <c r="A439" s="405" t="s">
        <v>67</v>
      </c>
      <c r="B439" s="582" t="s">
        <v>976</v>
      </c>
      <c r="C439" s="215"/>
      <c r="D439" s="215"/>
      <c r="E439" s="215"/>
      <c r="F439" s="215"/>
      <c r="G439" s="215"/>
      <c r="H439" s="215"/>
      <c r="I439" s="215"/>
      <c r="J439" s="221"/>
      <c r="L439" s="214"/>
      <c r="N439" s="210"/>
      <c r="O439" s="210"/>
    </row>
    <row r="440" spans="1:15" ht="21" customHeight="1">
      <c r="A440" s="215"/>
      <c r="B440" s="215" t="s">
        <v>977</v>
      </c>
      <c r="C440" s="215"/>
      <c r="D440" s="215"/>
      <c r="E440" s="215"/>
      <c r="F440" s="215"/>
      <c r="G440" s="215"/>
      <c r="H440" s="215"/>
      <c r="I440" s="215"/>
      <c r="J440" s="221"/>
      <c r="L440" s="214"/>
      <c r="N440" s="210"/>
      <c r="O440" s="210"/>
    </row>
    <row r="441" spans="1:15" ht="21" customHeight="1">
      <c r="A441" s="215"/>
      <c r="B441" s="215" t="s">
        <v>978</v>
      </c>
      <c r="C441" s="215"/>
      <c r="D441" s="215"/>
      <c r="E441" s="215"/>
      <c r="F441" s="215"/>
      <c r="G441" s="215"/>
      <c r="H441" s="215"/>
      <c r="I441" s="215"/>
      <c r="J441" s="221"/>
      <c r="L441" s="214"/>
      <c r="N441" s="210"/>
      <c r="O441" s="210"/>
    </row>
    <row r="442" spans="1:15" ht="21" customHeight="1">
      <c r="A442" s="215"/>
      <c r="B442" s="215" t="s">
        <v>979</v>
      </c>
      <c r="C442" s="215"/>
      <c r="D442" s="215"/>
      <c r="E442" s="215"/>
      <c r="F442" s="215"/>
      <c r="G442" s="215"/>
      <c r="H442" s="215"/>
      <c r="I442" s="215"/>
      <c r="J442" s="221"/>
      <c r="L442" s="214"/>
      <c r="N442" s="210"/>
      <c r="O442" s="210"/>
    </row>
    <row r="443" spans="1:15" ht="21" customHeight="1">
      <c r="A443" s="215"/>
      <c r="B443" s="215" t="s">
        <v>1054</v>
      </c>
      <c r="C443" s="215"/>
      <c r="D443" s="215"/>
      <c r="E443" s="215"/>
      <c r="F443" s="215"/>
      <c r="G443" s="215"/>
      <c r="H443" s="215"/>
      <c r="I443" s="215"/>
      <c r="J443" s="221"/>
      <c r="L443" s="214"/>
      <c r="N443" s="210"/>
      <c r="O443" s="210"/>
    </row>
    <row r="444" spans="1:15" ht="21" customHeight="1">
      <c r="A444" s="293" t="s">
        <v>1055</v>
      </c>
      <c r="B444" s="215"/>
      <c r="C444" s="215"/>
      <c r="D444" s="215"/>
      <c r="E444" s="215"/>
      <c r="F444" s="215"/>
      <c r="G444" s="216" t="s">
        <v>199</v>
      </c>
      <c r="H444" s="632">
        <v>50500</v>
      </c>
      <c r="I444" s="263" t="s">
        <v>197</v>
      </c>
      <c r="J444" s="221"/>
      <c r="L444" s="292"/>
      <c r="N444" s="210"/>
      <c r="O444" s="210"/>
    </row>
    <row r="445" spans="1:15" ht="21" customHeight="1">
      <c r="A445" s="405" t="s">
        <v>323</v>
      </c>
      <c r="B445" s="215" t="s">
        <v>976</v>
      </c>
      <c r="C445" s="215"/>
      <c r="D445" s="215"/>
      <c r="E445" s="215"/>
      <c r="F445" s="215"/>
      <c r="G445" s="215"/>
      <c r="H445" s="215"/>
      <c r="I445" s="215"/>
      <c r="J445" s="221"/>
      <c r="L445" s="292"/>
      <c r="N445" s="210"/>
      <c r="O445" s="210"/>
    </row>
    <row r="446" spans="1:15" ht="21" customHeight="1">
      <c r="A446" s="215"/>
      <c r="B446" s="215" t="s">
        <v>980</v>
      </c>
      <c r="C446" s="215"/>
      <c r="D446" s="215"/>
      <c r="E446" s="215"/>
      <c r="F446" s="215"/>
      <c r="G446" s="215"/>
      <c r="H446" s="215"/>
      <c r="I446" s="215"/>
      <c r="J446" s="221"/>
      <c r="L446" s="292"/>
      <c r="N446" s="210"/>
      <c r="O446" s="210"/>
    </row>
    <row r="447" spans="1:15" ht="21" customHeight="1">
      <c r="A447" s="215"/>
      <c r="B447" s="215" t="s">
        <v>978</v>
      </c>
      <c r="C447" s="215"/>
      <c r="D447" s="215"/>
      <c r="E447" s="215"/>
      <c r="F447" s="215"/>
      <c r="G447" s="215"/>
      <c r="H447" s="215"/>
      <c r="I447" s="215"/>
      <c r="J447" s="221"/>
      <c r="L447" s="292"/>
      <c r="N447" s="210"/>
      <c r="O447" s="210"/>
    </row>
    <row r="448" spans="1:15" ht="21" customHeight="1">
      <c r="A448" s="215"/>
      <c r="B448" s="215" t="s">
        <v>981</v>
      </c>
      <c r="C448" s="215"/>
      <c r="D448" s="215"/>
      <c r="E448" s="215"/>
      <c r="F448" s="215"/>
      <c r="G448" s="215"/>
      <c r="H448" s="215"/>
      <c r="I448" s="215"/>
      <c r="J448" s="221"/>
      <c r="L448" s="292"/>
      <c r="N448" s="210"/>
      <c r="O448" s="210"/>
    </row>
    <row r="449" spans="1:15" ht="21" customHeight="1">
      <c r="A449" s="215"/>
      <c r="B449" s="215" t="s">
        <v>982</v>
      </c>
      <c r="C449" s="215"/>
      <c r="D449" s="215"/>
      <c r="E449" s="215"/>
      <c r="F449" s="215"/>
      <c r="G449" s="215"/>
      <c r="H449" s="215"/>
      <c r="I449" s="215"/>
      <c r="J449" s="221"/>
      <c r="L449" s="292"/>
      <c r="N449" s="210"/>
      <c r="O449" s="210"/>
    </row>
    <row r="450" spans="1:15" ht="21" customHeight="1">
      <c r="A450" s="293" t="s">
        <v>983</v>
      </c>
      <c r="B450" s="215"/>
      <c r="C450" s="215"/>
      <c r="D450" s="215"/>
      <c r="E450" s="215"/>
      <c r="F450" s="215" t="s">
        <v>1056</v>
      </c>
      <c r="G450" s="216" t="s">
        <v>199</v>
      </c>
      <c r="H450" s="632">
        <v>94200</v>
      </c>
      <c r="I450" s="263" t="s">
        <v>197</v>
      </c>
      <c r="J450" s="221"/>
      <c r="L450" s="292"/>
      <c r="N450" s="210"/>
      <c r="O450" s="210"/>
    </row>
    <row r="451" spans="1:15" ht="21" customHeight="1">
      <c r="A451" s="405" t="s">
        <v>323</v>
      </c>
      <c r="B451" s="215" t="s">
        <v>984</v>
      </c>
      <c r="C451" s="215"/>
      <c r="D451" s="215"/>
      <c r="E451" s="215"/>
      <c r="F451" s="215"/>
      <c r="G451" s="215"/>
      <c r="H451" s="215"/>
      <c r="I451" s="215"/>
      <c r="J451" s="221"/>
      <c r="L451" s="292"/>
      <c r="N451" s="210"/>
      <c r="O451" s="210"/>
    </row>
    <row r="452" spans="1:15" ht="21" customHeight="1">
      <c r="A452" s="215"/>
      <c r="B452" s="215" t="s">
        <v>985</v>
      </c>
      <c r="C452" s="215"/>
      <c r="D452" s="215"/>
      <c r="E452" s="215"/>
      <c r="F452" s="215"/>
      <c r="G452" s="215"/>
      <c r="H452" s="215"/>
      <c r="I452" s="215"/>
      <c r="J452" s="221"/>
      <c r="L452" s="292"/>
      <c r="N452" s="210"/>
      <c r="O452" s="210"/>
    </row>
    <row r="453" spans="1:15" ht="21" customHeight="1">
      <c r="A453" s="215"/>
      <c r="B453" s="215" t="s">
        <v>986</v>
      </c>
      <c r="C453" s="215"/>
      <c r="D453" s="215"/>
      <c r="E453" s="215"/>
      <c r="F453" s="215"/>
      <c r="G453" s="215"/>
      <c r="H453" s="215"/>
      <c r="I453" s="215"/>
      <c r="J453" s="221"/>
      <c r="L453" s="292"/>
      <c r="N453" s="210"/>
      <c r="O453" s="210"/>
    </row>
    <row r="454" spans="1:15" ht="21" customHeight="1">
      <c r="A454" s="215"/>
      <c r="B454" s="215" t="s">
        <v>987</v>
      </c>
      <c r="C454" s="215"/>
      <c r="D454" s="215"/>
      <c r="E454" s="215"/>
      <c r="F454" s="215"/>
      <c r="G454" s="215"/>
      <c r="H454" s="215"/>
      <c r="I454" s="215"/>
      <c r="J454" s="221"/>
      <c r="L454" s="292"/>
      <c r="N454" s="210"/>
      <c r="O454" s="210"/>
    </row>
    <row r="455" spans="1:15" ht="21" customHeight="1">
      <c r="A455" s="215"/>
      <c r="B455" s="215" t="s">
        <v>988</v>
      </c>
      <c r="C455" s="215"/>
      <c r="D455" s="215"/>
      <c r="E455" s="215"/>
      <c r="F455" s="215"/>
      <c r="G455" s="215"/>
      <c r="H455" s="215"/>
      <c r="I455" s="215"/>
      <c r="J455" s="221"/>
      <c r="L455" s="292"/>
      <c r="N455" s="210"/>
      <c r="O455" s="210"/>
    </row>
    <row r="456" spans="1:15" ht="21" customHeight="1">
      <c r="A456" s="215"/>
      <c r="B456" s="215" t="s">
        <v>989</v>
      </c>
      <c r="C456" s="215"/>
      <c r="D456" s="215"/>
      <c r="E456" s="215"/>
      <c r="F456" s="215"/>
      <c r="G456" s="215"/>
      <c r="H456" s="215"/>
      <c r="I456" s="215"/>
      <c r="J456" s="221"/>
      <c r="L456" s="292"/>
      <c r="N456" s="210"/>
      <c r="O456" s="210"/>
    </row>
    <row r="457" spans="1:15" ht="20.25" customHeight="1">
      <c r="A457" s="215"/>
      <c r="B457" s="215" t="s">
        <v>990</v>
      </c>
      <c r="C457" s="215"/>
      <c r="D457" s="215"/>
      <c r="E457" s="215"/>
      <c r="F457" s="215"/>
      <c r="G457" s="215"/>
      <c r="H457" s="215"/>
      <c r="I457" s="215"/>
      <c r="J457" s="221"/>
      <c r="L457" s="292"/>
      <c r="N457" s="210"/>
      <c r="O457" s="210"/>
    </row>
    <row r="458" spans="1:15" ht="20.25" customHeight="1">
      <c r="A458" s="215"/>
      <c r="B458" s="215"/>
      <c r="C458" s="215"/>
      <c r="D458" s="215"/>
      <c r="E458" s="215"/>
      <c r="F458" s="215"/>
      <c r="G458" s="215"/>
      <c r="H458" s="215"/>
      <c r="I458" s="215"/>
      <c r="J458" s="221"/>
      <c r="L458" s="292"/>
      <c r="N458" s="210"/>
      <c r="O458" s="210"/>
    </row>
    <row r="459" spans="1:15" ht="21" customHeight="1">
      <c r="A459" s="682" t="s">
        <v>707</v>
      </c>
      <c r="B459" s="682"/>
      <c r="C459" s="682"/>
      <c r="D459" s="682"/>
      <c r="E459" s="682"/>
      <c r="F459" s="682"/>
      <c r="G459" s="682"/>
      <c r="H459" s="682"/>
      <c r="I459" s="682"/>
      <c r="N459" s="210"/>
      <c r="O459" s="210"/>
    </row>
    <row r="460" spans="1:15" ht="21" customHeight="1">
      <c r="A460" s="543" t="s">
        <v>1166</v>
      </c>
      <c r="B460" s="246"/>
      <c r="C460" s="266"/>
      <c r="D460" s="246"/>
      <c r="E460" s="246"/>
      <c r="F460" s="244"/>
      <c r="G460" s="244" t="s">
        <v>196</v>
      </c>
      <c r="H460" s="583">
        <f>H461+H467+H477</f>
        <v>600000</v>
      </c>
      <c r="I460" s="272" t="s">
        <v>197</v>
      </c>
      <c r="J460" s="221"/>
      <c r="L460" s="292"/>
      <c r="N460" s="685" t="s">
        <v>936</v>
      </c>
      <c r="O460" s="685"/>
    </row>
    <row r="461" spans="1:17" ht="21" customHeight="1">
      <c r="A461" s="222" t="s">
        <v>194</v>
      </c>
      <c r="C461" s="211">
        <v>520000</v>
      </c>
      <c r="F461" s="223"/>
      <c r="G461" s="223" t="s">
        <v>196</v>
      </c>
      <c r="H461" s="251">
        <f>H462</f>
        <v>380000</v>
      </c>
      <c r="I461" s="252" t="s">
        <v>197</v>
      </c>
      <c r="J461" s="221"/>
      <c r="L461" s="292"/>
      <c r="N461" s="285" t="s">
        <v>309</v>
      </c>
      <c r="O461" s="286">
        <v>0</v>
      </c>
      <c r="P461" s="255" t="s">
        <v>581</v>
      </c>
      <c r="Q461" s="255" t="s">
        <v>582</v>
      </c>
    </row>
    <row r="462" spans="1:17" ht="21" customHeight="1">
      <c r="A462" s="208" t="s">
        <v>195</v>
      </c>
      <c r="B462" s="207"/>
      <c r="C462" s="211">
        <v>522000</v>
      </c>
      <c r="D462" s="207"/>
      <c r="E462" s="207"/>
      <c r="F462" s="223"/>
      <c r="G462" s="223" t="s">
        <v>196</v>
      </c>
      <c r="H462" s="251">
        <f>H463+H465</f>
        <v>380000</v>
      </c>
      <c r="I462" s="252" t="s">
        <v>197</v>
      </c>
      <c r="J462" s="221"/>
      <c r="L462" s="292"/>
      <c r="N462" s="285" t="s">
        <v>580</v>
      </c>
      <c r="O462" s="286">
        <f>P462+Q462</f>
        <v>380000</v>
      </c>
      <c r="P462" s="221">
        <f>H463</f>
        <v>360000</v>
      </c>
      <c r="Q462" s="221">
        <f>H465</f>
        <v>20000</v>
      </c>
    </row>
    <row r="463" spans="1:15" ht="21" customHeight="1">
      <c r="A463" s="207" t="s">
        <v>552</v>
      </c>
      <c r="B463" s="207"/>
      <c r="C463" s="207"/>
      <c r="D463" s="227"/>
      <c r="E463" s="207"/>
      <c r="F463" s="223"/>
      <c r="G463" s="223" t="s">
        <v>199</v>
      </c>
      <c r="H463" s="251">
        <v>360000</v>
      </c>
      <c r="I463" s="252" t="s">
        <v>197</v>
      </c>
      <c r="J463" s="221"/>
      <c r="L463" s="292"/>
      <c r="N463" s="285" t="s">
        <v>418</v>
      </c>
      <c r="O463" s="286">
        <v>0</v>
      </c>
    </row>
    <row r="464" spans="1:17" ht="21" customHeight="1">
      <c r="A464" s="210" t="s">
        <v>553</v>
      </c>
      <c r="J464" s="221"/>
      <c r="L464" s="292"/>
      <c r="N464" s="232"/>
      <c r="P464" s="391"/>
      <c r="Q464" s="391"/>
    </row>
    <row r="465" spans="1:17" ht="21" customHeight="1">
      <c r="A465" s="207" t="s">
        <v>200</v>
      </c>
      <c r="B465" s="207"/>
      <c r="C465" s="207"/>
      <c r="D465" s="211">
        <v>220700</v>
      </c>
      <c r="E465" s="207"/>
      <c r="F465" s="223"/>
      <c r="G465" s="223" t="s">
        <v>199</v>
      </c>
      <c r="H465" s="251">
        <v>20000</v>
      </c>
      <c r="I465" s="252" t="s">
        <v>197</v>
      </c>
      <c r="J465" s="221"/>
      <c r="L465" s="292"/>
      <c r="N465" s="232"/>
      <c r="P465" s="391"/>
      <c r="Q465" s="391"/>
    </row>
    <row r="466" spans="1:17" ht="21" customHeight="1">
      <c r="A466" s="210" t="s">
        <v>540</v>
      </c>
      <c r="J466" s="221"/>
      <c r="L466" s="292"/>
      <c r="N466" s="232"/>
      <c r="P466" s="391"/>
      <c r="Q466" s="391"/>
    </row>
    <row r="467" spans="1:17" ht="21" customHeight="1">
      <c r="A467" s="222" t="s">
        <v>334</v>
      </c>
      <c r="C467" s="211">
        <v>530000</v>
      </c>
      <c r="F467" s="223"/>
      <c r="G467" s="223" t="s">
        <v>196</v>
      </c>
      <c r="H467" s="251">
        <f>H468+H471+H474</f>
        <v>200000</v>
      </c>
      <c r="I467" s="252" t="s">
        <v>197</v>
      </c>
      <c r="L467" s="292"/>
      <c r="N467" s="232"/>
      <c r="P467" s="391"/>
      <c r="Q467" s="391"/>
    </row>
    <row r="468" spans="1:17" ht="21" customHeight="1">
      <c r="A468" s="208" t="s">
        <v>202</v>
      </c>
      <c r="B468" s="210">
        <v>532000</v>
      </c>
      <c r="C468" s="211"/>
      <c r="F468" s="223"/>
      <c r="G468" s="223" t="s">
        <v>196</v>
      </c>
      <c r="H468" s="251">
        <f>H469</f>
        <v>50000</v>
      </c>
      <c r="I468" s="252" t="s">
        <v>197</v>
      </c>
      <c r="K468" s="221" t="s">
        <v>598</v>
      </c>
      <c r="L468" s="292"/>
      <c r="N468" s="232"/>
      <c r="P468" s="391"/>
      <c r="Q468" s="391"/>
    </row>
    <row r="469" spans="1:17" ht="21" customHeight="1">
      <c r="A469" s="207" t="s">
        <v>43</v>
      </c>
      <c r="B469" s="207"/>
      <c r="C469" s="207"/>
      <c r="D469" s="211">
        <v>320400</v>
      </c>
      <c r="E469" s="207" t="s">
        <v>1057</v>
      </c>
      <c r="F469" s="223"/>
      <c r="G469" s="223" t="s">
        <v>199</v>
      </c>
      <c r="H469" s="251">
        <v>50000</v>
      </c>
      <c r="I469" s="252" t="s">
        <v>197</v>
      </c>
      <c r="L469" s="292"/>
      <c r="N469" s="232"/>
      <c r="P469" s="391"/>
      <c r="Q469" s="391"/>
    </row>
    <row r="470" spans="1:17" ht="21" customHeight="1">
      <c r="A470" s="227" t="s">
        <v>67</v>
      </c>
      <c r="B470" s="210" t="s">
        <v>298</v>
      </c>
      <c r="D470" s="211"/>
      <c r="E470" s="228"/>
      <c r="F470" s="223"/>
      <c r="L470" s="292"/>
      <c r="N470" s="232"/>
      <c r="P470" s="391"/>
      <c r="Q470" s="391"/>
    </row>
    <row r="471" spans="1:17" ht="21" customHeight="1">
      <c r="A471" s="208" t="s">
        <v>204</v>
      </c>
      <c r="B471" s="211">
        <v>533000</v>
      </c>
      <c r="C471" s="210" t="s">
        <v>1042</v>
      </c>
      <c r="D471" s="211"/>
      <c r="E471" s="228"/>
      <c r="F471" s="223"/>
      <c r="G471" s="223" t="s">
        <v>196</v>
      </c>
      <c r="H471" s="251">
        <f>H472</f>
        <v>50000</v>
      </c>
      <c r="I471" s="252" t="s">
        <v>197</v>
      </c>
      <c r="L471" s="292"/>
      <c r="P471" s="391"/>
      <c r="Q471" s="391"/>
    </row>
    <row r="472" spans="1:13" ht="21" customHeight="1">
      <c r="A472" s="207" t="s">
        <v>282</v>
      </c>
      <c r="B472" s="207"/>
      <c r="C472" s="211">
        <v>331000</v>
      </c>
      <c r="D472" s="207"/>
      <c r="E472" s="207"/>
      <c r="F472" s="223"/>
      <c r="G472" s="223" t="s">
        <v>199</v>
      </c>
      <c r="H472" s="251">
        <f>H473</f>
        <v>50000</v>
      </c>
      <c r="I472" s="252" t="s">
        <v>197</v>
      </c>
      <c r="K472" s="391"/>
      <c r="L472" s="391"/>
      <c r="M472" s="391"/>
    </row>
    <row r="473" spans="1:9" ht="21" customHeight="1">
      <c r="A473" s="227" t="s">
        <v>67</v>
      </c>
      <c r="B473" s="210" t="s">
        <v>299</v>
      </c>
      <c r="D473" s="211"/>
      <c r="E473" s="228"/>
      <c r="G473" s="227" t="s">
        <v>199</v>
      </c>
      <c r="H473" s="233">
        <v>50000</v>
      </c>
      <c r="I473" s="236" t="s">
        <v>197</v>
      </c>
    </row>
    <row r="474" spans="1:9" ht="21" customHeight="1">
      <c r="A474" s="208" t="s">
        <v>45</v>
      </c>
      <c r="C474" s="211">
        <v>534000</v>
      </c>
      <c r="F474" s="223"/>
      <c r="G474" s="223" t="s">
        <v>196</v>
      </c>
      <c r="H474" s="251">
        <f>H475</f>
        <v>100000</v>
      </c>
      <c r="I474" s="252" t="s">
        <v>197</v>
      </c>
    </row>
    <row r="475" spans="1:17" ht="21" customHeight="1">
      <c r="A475" s="207" t="s">
        <v>46</v>
      </c>
      <c r="B475" s="211">
        <v>340100</v>
      </c>
      <c r="C475" s="207"/>
      <c r="D475" s="207"/>
      <c r="E475" s="207"/>
      <c r="F475" s="223"/>
      <c r="G475" s="223" t="s">
        <v>199</v>
      </c>
      <c r="H475" s="251">
        <v>100000</v>
      </c>
      <c r="I475" s="252" t="s">
        <v>197</v>
      </c>
      <c r="J475" s="210"/>
      <c r="N475" s="432"/>
      <c r="O475" s="432"/>
      <c r="P475" s="432"/>
      <c r="Q475" s="432"/>
    </row>
    <row r="476" spans="1:9" s="432" customFormat="1" ht="21" customHeight="1">
      <c r="A476" s="227" t="s">
        <v>67</v>
      </c>
      <c r="B476" s="210" t="s">
        <v>300</v>
      </c>
      <c r="C476" s="210"/>
      <c r="D476" s="211"/>
      <c r="E476" s="228"/>
      <c r="F476" s="227"/>
      <c r="G476" s="227"/>
      <c r="H476" s="233"/>
      <c r="I476" s="236"/>
    </row>
    <row r="477" spans="1:9" s="432" customFormat="1" ht="21" customHeight="1">
      <c r="A477" s="509" t="s">
        <v>206</v>
      </c>
      <c r="B477" s="452">
        <v>540000</v>
      </c>
      <c r="C477" s="461"/>
      <c r="D477" s="461"/>
      <c r="E477" s="461"/>
      <c r="F477" s="459"/>
      <c r="G477" s="459" t="s">
        <v>196</v>
      </c>
      <c r="H477" s="460">
        <f>H478</f>
        <v>20000</v>
      </c>
      <c r="I477" s="461" t="s">
        <v>197</v>
      </c>
    </row>
    <row r="478" spans="1:9" s="432" customFormat="1" ht="21" customHeight="1">
      <c r="A478" s="462" t="s">
        <v>1124</v>
      </c>
      <c r="B478" s="452"/>
      <c r="C478" s="466" t="s">
        <v>1016</v>
      </c>
      <c r="D478" s="461"/>
      <c r="E478" s="461"/>
      <c r="F478" s="459"/>
      <c r="G478" s="459" t="s">
        <v>196</v>
      </c>
      <c r="H478" s="460">
        <f>H480</f>
        <v>20000</v>
      </c>
      <c r="I478" s="461" t="s">
        <v>197</v>
      </c>
    </row>
    <row r="479" spans="1:9" s="432" customFormat="1" ht="21" customHeight="1">
      <c r="A479" s="461" t="s">
        <v>860</v>
      </c>
      <c r="B479" s="452"/>
      <c r="C479" s="466"/>
      <c r="D479" s="461"/>
      <c r="E479" s="461"/>
      <c r="F479" s="459"/>
      <c r="G479" s="459"/>
      <c r="H479" s="460"/>
      <c r="I479" s="461"/>
    </row>
    <row r="480" spans="1:9" s="432" customFormat="1" ht="21" customHeight="1">
      <c r="A480" s="227" t="s">
        <v>67</v>
      </c>
      <c r="B480" s="452" t="s">
        <v>861</v>
      </c>
      <c r="C480" s="466"/>
      <c r="D480" s="461"/>
      <c r="E480" s="461"/>
      <c r="F480" s="459"/>
      <c r="G480" s="459" t="s">
        <v>199</v>
      </c>
      <c r="H480" s="460">
        <v>20000</v>
      </c>
      <c r="I480" s="461" t="s">
        <v>197</v>
      </c>
    </row>
    <row r="481" spans="1:9" s="432" customFormat="1" ht="21" customHeight="1">
      <c r="A481" s="462"/>
      <c r="B481" s="452" t="s">
        <v>862</v>
      </c>
      <c r="C481" s="466"/>
      <c r="D481" s="461"/>
      <c r="E481" s="461"/>
      <c r="F481" s="459"/>
      <c r="G481" s="459"/>
      <c r="H481" s="460"/>
      <c r="I481" s="461"/>
    </row>
    <row r="482" spans="1:9" s="432" customFormat="1" ht="21" customHeight="1">
      <c r="A482" s="462"/>
      <c r="B482" s="452" t="s">
        <v>863</v>
      </c>
      <c r="C482" s="466"/>
      <c r="D482" s="461"/>
      <c r="E482" s="461"/>
      <c r="F482" s="459"/>
      <c r="G482" s="459"/>
      <c r="H482" s="460"/>
      <c r="I482" s="461"/>
    </row>
    <row r="483" spans="1:9" s="432" customFormat="1" ht="21" customHeight="1">
      <c r="A483" s="462"/>
      <c r="B483" s="452" t="s">
        <v>864</v>
      </c>
      <c r="C483" s="466"/>
      <c r="D483" s="461"/>
      <c r="E483" s="461"/>
      <c r="F483" s="459"/>
      <c r="G483" s="459"/>
      <c r="H483" s="460"/>
      <c r="I483" s="461"/>
    </row>
    <row r="484" spans="1:9" s="432" customFormat="1" ht="21" customHeight="1">
      <c r="A484" s="462"/>
      <c r="B484" s="452" t="s">
        <v>944</v>
      </c>
      <c r="C484" s="466"/>
      <c r="D484" s="461"/>
      <c r="E484" s="461"/>
      <c r="F484" s="459"/>
      <c r="G484" s="459"/>
      <c r="H484" s="460"/>
      <c r="I484" s="461"/>
    </row>
    <row r="485" spans="1:9" s="432" customFormat="1" ht="21" customHeight="1">
      <c r="A485" s="462"/>
      <c r="B485" s="452" t="s">
        <v>991</v>
      </c>
      <c r="C485" s="466"/>
      <c r="D485" s="461"/>
      <c r="E485" s="461"/>
      <c r="F485" s="459"/>
      <c r="G485" s="459"/>
      <c r="H485" s="460"/>
      <c r="I485" s="461"/>
    </row>
    <row r="486" spans="1:9" s="432" customFormat="1" ht="21" customHeight="1">
      <c r="A486" s="462"/>
      <c r="B486" s="452" t="s">
        <v>865</v>
      </c>
      <c r="C486" s="466"/>
      <c r="D486" s="461"/>
      <c r="E486" s="461"/>
      <c r="F486" s="459"/>
      <c r="G486" s="459"/>
      <c r="H486" s="460"/>
      <c r="I486" s="461"/>
    </row>
    <row r="487" spans="1:17" s="432" customFormat="1" ht="21" customHeight="1">
      <c r="A487" s="462"/>
      <c r="B487" s="452" t="s">
        <v>866</v>
      </c>
      <c r="C487" s="466"/>
      <c r="D487" s="461"/>
      <c r="E487" s="461"/>
      <c r="F487" s="459"/>
      <c r="G487" s="459"/>
      <c r="H487" s="460"/>
      <c r="I487" s="461"/>
      <c r="N487" s="391"/>
      <c r="O487" s="391"/>
      <c r="P487" s="210"/>
      <c r="Q487" s="210"/>
    </row>
    <row r="488" spans="1:10" ht="21" customHeight="1">
      <c r="A488" s="462"/>
      <c r="B488" s="452" t="s">
        <v>867</v>
      </c>
      <c r="C488" s="466"/>
      <c r="D488" s="461"/>
      <c r="E488" s="461"/>
      <c r="F488" s="459"/>
      <c r="G488" s="459"/>
      <c r="H488" s="460"/>
      <c r="I488" s="461"/>
      <c r="J488" s="210"/>
    </row>
    <row r="489" spans="1:10" ht="21" customHeight="1">
      <c r="A489" s="543" t="s">
        <v>3</v>
      </c>
      <c r="B489" s="246"/>
      <c r="C489" s="246"/>
      <c r="D489" s="246"/>
      <c r="E489" s="247" t="s">
        <v>91</v>
      </c>
      <c r="F489" s="244"/>
      <c r="G489" s="244" t="s">
        <v>196</v>
      </c>
      <c r="H489" s="248">
        <f>H490+H498</f>
        <v>950000</v>
      </c>
      <c r="I489" s="272" t="s">
        <v>197</v>
      </c>
      <c r="J489" s="210"/>
    </row>
    <row r="490" spans="1:15" ht="21" customHeight="1">
      <c r="A490" s="222" t="s">
        <v>1126</v>
      </c>
      <c r="F490" s="223"/>
      <c r="G490" s="223" t="s">
        <v>196</v>
      </c>
      <c r="H490" s="251">
        <f>H491</f>
        <v>760000</v>
      </c>
      <c r="I490" s="252" t="s">
        <v>197</v>
      </c>
      <c r="J490" s="210"/>
      <c r="N490" s="685" t="s">
        <v>937</v>
      </c>
      <c r="O490" s="685"/>
    </row>
    <row r="491" spans="1:17" ht="21" customHeight="1">
      <c r="A491" s="208" t="s">
        <v>610</v>
      </c>
      <c r="B491" s="207"/>
      <c r="C491" s="207"/>
      <c r="D491" s="207"/>
      <c r="E491" s="207"/>
      <c r="F491" s="223"/>
      <c r="G491" s="223" t="s">
        <v>196</v>
      </c>
      <c r="H491" s="251">
        <f>H492+H494</f>
        <v>760000</v>
      </c>
      <c r="I491" s="252" t="s">
        <v>197</v>
      </c>
      <c r="J491" s="210"/>
      <c r="N491" s="285" t="s">
        <v>309</v>
      </c>
      <c r="O491" s="286">
        <v>0</v>
      </c>
      <c r="P491" s="255" t="s">
        <v>581</v>
      </c>
      <c r="Q491" s="255" t="s">
        <v>582</v>
      </c>
    </row>
    <row r="492" spans="1:17" ht="21" customHeight="1">
      <c r="A492" s="207" t="s">
        <v>507</v>
      </c>
      <c r="B492" s="207"/>
      <c r="D492" s="211">
        <v>220600</v>
      </c>
      <c r="E492" s="207"/>
      <c r="F492" s="223"/>
      <c r="G492" s="223" t="s">
        <v>199</v>
      </c>
      <c r="H492" s="251">
        <v>700000</v>
      </c>
      <c r="I492" s="252" t="s">
        <v>197</v>
      </c>
      <c r="J492" s="210"/>
      <c r="N492" s="285" t="s">
        <v>580</v>
      </c>
      <c r="O492" s="286">
        <f>Q492+P492</f>
        <v>760000</v>
      </c>
      <c r="P492" s="221">
        <f>H492</f>
        <v>700000</v>
      </c>
      <c r="Q492" s="221">
        <f>H494</f>
        <v>60000</v>
      </c>
    </row>
    <row r="493" spans="1:15" ht="21" customHeight="1">
      <c r="A493" s="210" t="s">
        <v>554</v>
      </c>
      <c r="J493" s="210"/>
      <c r="N493" s="285" t="s">
        <v>418</v>
      </c>
      <c r="O493" s="286">
        <v>0</v>
      </c>
    </row>
    <row r="494" spans="1:10" ht="21" customHeight="1">
      <c r="A494" s="207" t="s">
        <v>200</v>
      </c>
      <c r="B494" s="207"/>
      <c r="C494" s="207"/>
      <c r="D494" s="211">
        <v>220700</v>
      </c>
      <c r="E494" s="207"/>
      <c r="F494" s="223"/>
      <c r="G494" s="223" t="s">
        <v>199</v>
      </c>
      <c r="H494" s="251">
        <v>60000</v>
      </c>
      <c r="I494" s="252" t="s">
        <v>197</v>
      </c>
      <c r="J494" s="210"/>
    </row>
    <row r="495" spans="1:10" ht="21" customHeight="1">
      <c r="A495" s="210" t="s">
        <v>539</v>
      </c>
      <c r="J495" s="210"/>
    </row>
    <row r="496" ht="21" customHeight="1">
      <c r="J496" s="210"/>
    </row>
    <row r="497" spans="1:9" ht="21" customHeight="1">
      <c r="A497" s="682" t="s">
        <v>929</v>
      </c>
      <c r="B497" s="682"/>
      <c r="C497" s="682"/>
      <c r="D497" s="682"/>
      <c r="E497" s="682"/>
      <c r="F497" s="682"/>
      <c r="G497" s="682"/>
      <c r="H497" s="682"/>
      <c r="I497" s="682"/>
    </row>
    <row r="498" spans="1:17" ht="21" customHeight="1">
      <c r="A498" s="222" t="s">
        <v>387</v>
      </c>
      <c r="C498" s="211">
        <v>530000</v>
      </c>
      <c r="F498" s="223"/>
      <c r="G498" s="299" t="s">
        <v>196</v>
      </c>
      <c r="H498" s="251">
        <f>H499+H504</f>
        <v>190000</v>
      </c>
      <c r="I498" s="252" t="s">
        <v>197</v>
      </c>
      <c r="J498" s="210"/>
      <c r="N498" s="432"/>
      <c r="O498" s="432"/>
      <c r="P498" s="432"/>
      <c r="Q498" s="432"/>
    </row>
    <row r="499" spans="1:9" s="432" customFormat="1" ht="21" customHeight="1">
      <c r="A499" s="208" t="s">
        <v>202</v>
      </c>
      <c r="B499" s="210">
        <v>532000</v>
      </c>
      <c r="C499" s="210"/>
      <c r="D499" s="210"/>
      <c r="E499" s="210"/>
      <c r="F499" s="223"/>
      <c r="G499" s="223" t="s">
        <v>196</v>
      </c>
      <c r="H499" s="251">
        <f>H500+H502</f>
        <v>160000</v>
      </c>
      <c r="I499" s="252" t="s">
        <v>197</v>
      </c>
    </row>
    <row r="500" spans="1:9" s="432" customFormat="1" ht="21" customHeight="1">
      <c r="A500" s="207" t="s">
        <v>203</v>
      </c>
      <c r="B500" s="210"/>
      <c r="C500" s="210"/>
      <c r="D500" s="210"/>
      <c r="E500" s="210"/>
      <c r="F500" s="223"/>
      <c r="G500" s="223" t="s">
        <v>199</v>
      </c>
      <c r="H500" s="251">
        <v>120000</v>
      </c>
      <c r="I500" s="252" t="s">
        <v>197</v>
      </c>
    </row>
    <row r="501" spans="1:9" s="432" customFormat="1" ht="21" customHeight="1">
      <c r="A501" s="227" t="s">
        <v>67</v>
      </c>
      <c r="B501" s="210" t="s">
        <v>868</v>
      </c>
      <c r="C501" s="210"/>
      <c r="D501" s="210"/>
      <c r="E501" s="210"/>
      <c r="F501" s="223"/>
      <c r="G501" s="223"/>
      <c r="H501" s="251"/>
      <c r="I501" s="252"/>
    </row>
    <row r="502" spans="1:17" s="432" customFormat="1" ht="21" customHeight="1">
      <c r="A502" s="207" t="s">
        <v>43</v>
      </c>
      <c r="B502" s="207"/>
      <c r="C502" s="207"/>
      <c r="D502" s="210">
        <v>320400</v>
      </c>
      <c r="E502" s="210" t="s">
        <v>1058</v>
      </c>
      <c r="F502" s="223"/>
      <c r="G502" s="223" t="s">
        <v>199</v>
      </c>
      <c r="H502" s="251">
        <v>40000</v>
      </c>
      <c r="I502" s="252" t="s">
        <v>197</v>
      </c>
      <c r="N502" s="391"/>
      <c r="O502" s="391"/>
      <c r="P502" s="210"/>
      <c r="Q502" s="210"/>
    </row>
    <row r="503" spans="1:16" ht="21" customHeight="1">
      <c r="A503" s="227" t="s">
        <v>67</v>
      </c>
      <c r="B503" s="210" t="s">
        <v>301</v>
      </c>
      <c r="D503" s="211"/>
      <c r="E503" s="228"/>
      <c r="J503" s="210"/>
      <c r="P503" s="207"/>
    </row>
    <row r="504" spans="1:16" ht="21" customHeight="1">
      <c r="A504" s="208" t="s">
        <v>204</v>
      </c>
      <c r="B504" s="211">
        <v>533000</v>
      </c>
      <c r="C504" s="210" t="s">
        <v>1042</v>
      </c>
      <c r="D504" s="211"/>
      <c r="E504" s="228"/>
      <c r="F504" s="223"/>
      <c r="G504" s="223" t="s">
        <v>196</v>
      </c>
      <c r="H504" s="251">
        <f>H505</f>
        <v>30000</v>
      </c>
      <c r="I504" s="252" t="s">
        <v>197</v>
      </c>
      <c r="J504" s="210"/>
      <c r="N504" s="210"/>
      <c r="O504" s="210"/>
      <c r="P504" s="207"/>
    </row>
    <row r="505" spans="1:16" ht="21" customHeight="1">
      <c r="A505" s="207" t="s">
        <v>70</v>
      </c>
      <c r="B505" s="207"/>
      <c r="C505" s="210">
        <v>330300</v>
      </c>
      <c r="D505" s="207"/>
      <c r="E505" s="207"/>
      <c r="F505" s="223"/>
      <c r="G505" s="223" t="s">
        <v>199</v>
      </c>
      <c r="H505" s="251">
        <v>30000</v>
      </c>
      <c r="I505" s="252" t="s">
        <v>197</v>
      </c>
      <c r="J505" s="210"/>
      <c r="K505" s="233"/>
      <c r="L505" s="233"/>
      <c r="M505" s="233"/>
      <c r="N505" s="210"/>
      <c r="O505" s="210"/>
      <c r="P505" s="207"/>
    </row>
    <row r="506" spans="1:16" ht="21" customHeight="1">
      <c r="A506" s="227" t="s">
        <v>67</v>
      </c>
      <c r="B506" s="210" t="s">
        <v>575</v>
      </c>
      <c r="D506" s="211"/>
      <c r="E506" s="228"/>
      <c r="J506" s="210"/>
      <c r="K506" s="233"/>
      <c r="L506" s="233"/>
      <c r="M506" s="233"/>
      <c r="N506" s="210"/>
      <c r="O506" s="210"/>
      <c r="P506" s="207"/>
    </row>
    <row r="507" spans="1:16" ht="21" customHeight="1">
      <c r="A507" s="543" t="s">
        <v>1167</v>
      </c>
      <c r="B507" s="246"/>
      <c r="C507" s="246"/>
      <c r="D507" s="271"/>
      <c r="E507" s="584"/>
      <c r="F507" s="244"/>
      <c r="G507" s="244" t="s">
        <v>196</v>
      </c>
      <c r="H507" s="583">
        <f>H508</f>
        <v>840000</v>
      </c>
      <c r="I507" s="266" t="s">
        <v>197</v>
      </c>
      <c r="K507" s="233"/>
      <c r="L507" s="233"/>
      <c r="M507" s="233"/>
      <c r="N507" s="210"/>
      <c r="O507" s="210"/>
      <c r="P507" s="207"/>
    </row>
    <row r="508" spans="1:16" ht="21" customHeight="1">
      <c r="A508" s="222" t="s">
        <v>206</v>
      </c>
      <c r="B508" s="211">
        <v>540000</v>
      </c>
      <c r="D508" s="211"/>
      <c r="E508" s="228"/>
      <c r="F508" s="223"/>
      <c r="G508" s="223" t="s">
        <v>196</v>
      </c>
      <c r="H508" s="251">
        <f>H509</f>
        <v>840000</v>
      </c>
      <c r="I508" s="207" t="s">
        <v>197</v>
      </c>
      <c r="K508" s="233"/>
      <c r="L508" s="233"/>
      <c r="M508" s="233"/>
      <c r="P508" s="207"/>
    </row>
    <row r="509" spans="1:16" ht="21" customHeight="1">
      <c r="A509" s="222" t="s">
        <v>595</v>
      </c>
      <c r="B509" s="211"/>
      <c r="D509" s="211"/>
      <c r="E509" s="228"/>
      <c r="F509" s="223"/>
      <c r="G509" s="223" t="s">
        <v>196</v>
      </c>
      <c r="H509" s="251">
        <f>H510+H534</f>
        <v>840000</v>
      </c>
      <c r="I509" s="207" t="s">
        <v>197</v>
      </c>
      <c r="P509" s="207"/>
    </row>
    <row r="510" spans="1:16" ht="21" customHeight="1">
      <c r="A510" s="207" t="s">
        <v>1168</v>
      </c>
      <c r="B510" s="211"/>
      <c r="D510" s="211"/>
      <c r="E510" s="228"/>
      <c r="G510" s="223" t="s">
        <v>196</v>
      </c>
      <c r="H510" s="251">
        <f>H517+H511+H523</f>
        <v>610000</v>
      </c>
      <c r="I510" s="207" t="s">
        <v>197</v>
      </c>
      <c r="P510" s="207"/>
    </row>
    <row r="511" spans="1:16" ht="21" customHeight="1">
      <c r="A511" s="207" t="s">
        <v>1059</v>
      </c>
      <c r="B511" s="211"/>
      <c r="D511" s="211"/>
      <c r="E511" s="228"/>
      <c r="G511" s="223" t="s">
        <v>199</v>
      </c>
      <c r="H511" s="251">
        <v>200000</v>
      </c>
      <c r="I511" s="207" t="s">
        <v>197</v>
      </c>
      <c r="P511" s="207"/>
    </row>
    <row r="512" spans="1:16" s="616" customFormat="1" ht="21" customHeight="1">
      <c r="A512" s="619" t="s">
        <v>67</v>
      </c>
      <c r="B512" s="628" t="s">
        <v>789</v>
      </c>
      <c r="D512" s="628"/>
      <c r="E512" s="629"/>
      <c r="F512" s="617"/>
      <c r="G512" s="620"/>
      <c r="H512" s="630"/>
      <c r="I512" s="631"/>
      <c r="J512" s="627"/>
      <c r="K512" s="623"/>
      <c r="L512" s="623"/>
      <c r="M512" s="623"/>
      <c r="N512" s="627"/>
      <c r="O512" s="627"/>
      <c r="P512" s="631"/>
    </row>
    <row r="513" spans="1:16" s="616" customFormat="1" ht="21" customHeight="1">
      <c r="A513" s="631"/>
      <c r="B513" s="628" t="s">
        <v>1210</v>
      </c>
      <c r="D513" s="628"/>
      <c r="E513" s="629"/>
      <c r="F513" s="617"/>
      <c r="G513" s="620"/>
      <c r="H513" s="630"/>
      <c r="I513" s="631"/>
      <c r="J513" s="627"/>
      <c r="K513" s="623"/>
      <c r="L513" s="623"/>
      <c r="M513" s="623"/>
      <c r="N513" s="627"/>
      <c r="O513" s="627"/>
      <c r="P513" s="631"/>
    </row>
    <row r="514" spans="1:16" s="616" customFormat="1" ht="21" customHeight="1">
      <c r="A514" s="631"/>
      <c r="B514" s="628" t="s">
        <v>1211</v>
      </c>
      <c r="D514" s="628"/>
      <c r="E514" s="629"/>
      <c r="F514" s="617"/>
      <c r="G514" s="620"/>
      <c r="H514" s="630"/>
      <c r="I514" s="631"/>
      <c r="J514" s="627"/>
      <c r="K514" s="623"/>
      <c r="L514" s="623"/>
      <c r="M514" s="623"/>
      <c r="N514" s="627"/>
      <c r="O514" s="627"/>
      <c r="P514" s="631"/>
    </row>
    <row r="515" spans="1:16" s="616" customFormat="1" ht="21" customHeight="1">
      <c r="A515" s="631"/>
      <c r="B515" s="628" t="s">
        <v>1212</v>
      </c>
      <c r="D515" s="628"/>
      <c r="E515" s="629"/>
      <c r="F515" s="617"/>
      <c r="G515" s="620"/>
      <c r="H515" s="630"/>
      <c r="I515" s="631"/>
      <c r="J515" s="627"/>
      <c r="K515" s="623"/>
      <c r="L515" s="623"/>
      <c r="M515" s="623"/>
      <c r="N515" s="627"/>
      <c r="O515" s="627"/>
      <c r="P515" s="631"/>
    </row>
    <row r="516" spans="1:16" s="616" customFormat="1" ht="21" customHeight="1">
      <c r="A516" s="631"/>
      <c r="B516" s="628" t="s">
        <v>1237</v>
      </c>
      <c r="D516" s="628"/>
      <c r="E516" s="629"/>
      <c r="F516" s="617"/>
      <c r="G516" s="620"/>
      <c r="H516" s="630"/>
      <c r="I516" s="631"/>
      <c r="J516" s="627"/>
      <c r="K516" s="623"/>
      <c r="L516" s="623"/>
      <c r="M516" s="623"/>
      <c r="N516" s="627"/>
      <c r="O516" s="627"/>
      <c r="P516" s="631"/>
    </row>
    <row r="517" spans="1:16" ht="21" customHeight="1">
      <c r="A517" s="207" t="s">
        <v>1060</v>
      </c>
      <c r="B517" s="211"/>
      <c r="D517" s="211"/>
      <c r="E517" s="228"/>
      <c r="G517" s="223" t="s">
        <v>199</v>
      </c>
      <c r="H517" s="251">
        <v>380000</v>
      </c>
      <c r="I517" s="207" t="s">
        <v>197</v>
      </c>
      <c r="P517" s="207"/>
    </row>
    <row r="518" spans="1:16" ht="21" customHeight="1">
      <c r="A518" s="223" t="s">
        <v>67</v>
      </c>
      <c r="B518" s="211" t="s">
        <v>790</v>
      </c>
      <c r="D518" s="211"/>
      <c r="E518" s="228"/>
      <c r="G518" s="223"/>
      <c r="H518" s="251"/>
      <c r="I518" s="207"/>
      <c r="P518" s="207"/>
    </row>
    <row r="519" spans="1:16" ht="21" customHeight="1">
      <c r="A519" s="207"/>
      <c r="B519" s="211" t="s">
        <v>999</v>
      </c>
      <c r="D519" s="211"/>
      <c r="E519" s="228"/>
      <c r="G519" s="223"/>
      <c r="H519" s="251"/>
      <c r="I519" s="207"/>
      <c r="P519" s="207"/>
    </row>
    <row r="520" spans="1:16" ht="21" customHeight="1">
      <c r="A520" s="207"/>
      <c r="B520" s="211" t="s">
        <v>1000</v>
      </c>
      <c r="D520" s="211"/>
      <c r="E520" s="228"/>
      <c r="G520" s="223"/>
      <c r="H520" s="251"/>
      <c r="I520" s="207"/>
      <c r="P520" s="207"/>
    </row>
    <row r="521" spans="1:16" ht="23.25" customHeight="1">
      <c r="A521" s="207"/>
      <c r="B521" s="211" t="s">
        <v>791</v>
      </c>
      <c r="D521" s="211"/>
      <c r="E521" s="228"/>
      <c r="G521" s="223"/>
      <c r="H521" s="251"/>
      <c r="I521" s="207"/>
      <c r="P521" s="207"/>
    </row>
    <row r="522" spans="1:16" ht="21" customHeight="1">
      <c r="A522" s="207"/>
      <c r="B522" s="211" t="s">
        <v>1238</v>
      </c>
      <c r="D522" s="211"/>
      <c r="E522" s="228"/>
      <c r="G522" s="223"/>
      <c r="H522" s="251"/>
      <c r="I522" s="207"/>
      <c r="P522" s="207"/>
    </row>
    <row r="523" spans="1:16" s="616" customFormat="1" ht="23.25" customHeight="1">
      <c r="A523" s="631" t="s">
        <v>1213</v>
      </c>
      <c r="B523" s="628"/>
      <c r="D523" s="628"/>
      <c r="E523" s="629"/>
      <c r="F523" s="617"/>
      <c r="G523" s="620" t="s">
        <v>1214</v>
      </c>
      <c r="H523" s="630">
        <v>30000</v>
      </c>
      <c r="I523" s="631" t="s">
        <v>197</v>
      </c>
      <c r="J523" s="627"/>
      <c r="K523" s="623"/>
      <c r="L523" s="623"/>
      <c r="M523" s="623"/>
      <c r="N523" s="627"/>
      <c r="O523" s="627"/>
      <c r="P523" s="631"/>
    </row>
    <row r="524" spans="1:16" s="616" customFormat="1" ht="23.25" customHeight="1">
      <c r="A524" s="619" t="s">
        <v>67</v>
      </c>
      <c r="B524" s="628" t="s">
        <v>1215</v>
      </c>
      <c r="D524" s="628"/>
      <c r="E524" s="629"/>
      <c r="F524" s="617"/>
      <c r="G524" s="620"/>
      <c r="H524" s="630"/>
      <c r="I524" s="631"/>
      <c r="J524" s="627"/>
      <c r="K524" s="623"/>
      <c r="L524" s="623"/>
      <c r="M524" s="623"/>
      <c r="N524" s="627"/>
      <c r="O524" s="627"/>
      <c r="P524" s="631"/>
    </row>
    <row r="525" spans="1:16" s="616" customFormat="1" ht="23.25" customHeight="1">
      <c r="A525" s="631"/>
      <c r="B525" s="628" t="s">
        <v>1216</v>
      </c>
      <c r="D525" s="628"/>
      <c r="E525" s="629"/>
      <c r="F525" s="617"/>
      <c r="G525" s="620"/>
      <c r="H525" s="630"/>
      <c r="I525" s="631"/>
      <c r="J525" s="627"/>
      <c r="K525" s="623"/>
      <c r="L525" s="623"/>
      <c r="M525" s="623"/>
      <c r="N525" s="627"/>
      <c r="O525" s="627"/>
      <c r="P525" s="631"/>
    </row>
    <row r="526" spans="1:16" s="616" customFormat="1" ht="23.25" customHeight="1">
      <c r="A526" s="631"/>
      <c r="B526" s="628" t="s">
        <v>1217</v>
      </c>
      <c r="D526" s="628"/>
      <c r="E526" s="629"/>
      <c r="F526" s="617"/>
      <c r="G526" s="620"/>
      <c r="H526" s="630"/>
      <c r="I526" s="631"/>
      <c r="J526" s="627"/>
      <c r="K526" s="623"/>
      <c r="L526" s="623"/>
      <c r="M526" s="623"/>
      <c r="N526" s="627"/>
      <c r="O526" s="627"/>
      <c r="P526" s="631"/>
    </row>
    <row r="527" spans="1:16" s="616" customFormat="1" ht="23.25" customHeight="1">
      <c r="A527" s="631"/>
      <c r="B527" s="628" t="s">
        <v>1218</v>
      </c>
      <c r="D527" s="628"/>
      <c r="E527" s="629"/>
      <c r="F527" s="617"/>
      <c r="G527" s="620"/>
      <c r="H527" s="630"/>
      <c r="I527" s="631"/>
      <c r="J527" s="627"/>
      <c r="K527" s="623"/>
      <c r="L527" s="623"/>
      <c r="M527" s="623"/>
      <c r="N527" s="627"/>
      <c r="O527" s="627"/>
      <c r="P527" s="631"/>
    </row>
    <row r="528" spans="1:16" s="616" customFormat="1" ht="23.25" customHeight="1">
      <c r="A528" s="631"/>
      <c r="B528" s="628" t="s">
        <v>1239</v>
      </c>
      <c r="D528" s="628"/>
      <c r="E528" s="629"/>
      <c r="F528" s="617"/>
      <c r="G528" s="620"/>
      <c r="H528" s="630"/>
      <c r="I528" s="631"/>
      <c r="J528" s="627"/>
      <c r="K528" s="623"/>
      <c r="L528" s="623"/>
      <c r="M528" s="623"/>
      <c r="N528" s="627"/>
      <c r="O528" s="627"/>
      <c r="P528" s="631"/>
    </row>
    <row r="529" spans="1:16" ht="21" customHeight="1">
      <c r="A529" s="207"/>
      <c r="B529" s="211"/>
      <c r="D529" s="211"/>
      <c r="E529" s="228"/>
      <c r="G529" s="223"/>
      <c r="H529" s="251"/>
      <c r="I529" s="207"/>
      <c r="P529" s="207"/>
    </row>
    <row r="530" spans="1:16" ht="21" customHeight="1">
      <c r="A530" s="207"/>
      <c r="B530" s="211"/>
      <c r="D530" s="211"/>
      <c r="E530" s="228"/>
      <c r="G530" s="223"/>
      <c r="H530" s="251"/>
      <c r="I530" s="207"/>
      <c r="P530" s="207"/>
    </row>
    <row r="531" spans="1:16" ht="21" customHeight="1">
      <c r="A531" s="207"/>
      <c r="B531" s="211"/>
      <c r="D531" s="211"/>
      <c r="E531" s="228"/>
      <c r="G531" s="223"/>
      <c r="H531" s="251"/>
      <c r="I531" s="207"/>
      <c r="P531" s="207"/>
    </row>
    <row r="532" spans="1:16" ht="21" customHeight="1">
      <c r="A532" s="207"/>
      <c r="B532" s="211"/>
      <c r="D532" s="211"/>
      <c r="E532" s="228"/>
      <c r="G532" s="223"/>
      <c r="H532" s="251"/>
      <c r="I532" s="207"/>
      <c r="P532" s="207"/>
    </row>
    <row r="533" spans="1:16" ht="21" customHeight="1">
      <c r="A533" s="682" t="s">
        <v>601</v>
      </c>
      <c r="B533" s="682"/>
      <c r="C533" s="682"/>
      <c r="D533" s="682"/>
      <c r="E533" s="682"/>
      <c r="F533" s="682"/>
      <c r="G533" s="682"/>
      <c r="H533" s="682"/>
      <c r="I533" s="682"/>
      <c r="P533" s="207"/>
    </row>
    <row r="534" spans="1:16" ht="21" customHeight="1">
      <c r="A534" s="207" t="s">
        <v>792</v>
      </c>
      <c r="B534" s="211"/>
      <c r="D534" s="211"/>
      <c r="E534" s="228"/>
      <c r="F534" s="223"/>
      <c r="G534" s="223" t="s">
        <v>196</v>
      </c>
      <c r="H534" s="251">
        <f>H542+H535</f>
        <v>230000</v>
      </c>
      <c r="I534" s="207" t="s">
        <v>197</v>
      </c>
      <c r="P534" s="207"/>
    </row>
    <row r="535" spans="1:16" ht="21" customHeight="1">
      <c r="A535" s="207" t="s">
        <v>1061</v>
      </c>
      <c r="B535" s="211"/>
      <c r="D535" s="211"/>
      <c r="E535" s="228"/>
      <c r="G535" s="223" t="s">
        <v>199</v>
      </c>
      <c r="H535" s="251">
        <v>130000</v>
      </c>
      <c r="I535" s="207" t="s">
        <v>197</v>
      </c>
      <c r="P535" s="207"/>
    </row>
    <row r="536" spans="1:16" ht="21" customHeight="1">
      <c r="A536" s="223" t="s">
        <v>67</v>
      </c>
      <c r="B536" s="211" t="s">
        <v>793</v>
      </c>
      <c r="D536" s="211"/>
      <c r="E536" s="228"/>
      <c r="G536" s="223"/>
      <c r="H536" s="251"/>
      <c r="I536" s="207"/>
      <c r="P536" s="207"/>
    </row>
    <row r="537" spans="1:16" ht="21" customHeight="1">
      <c r="A537" s="207"/>
      <c r="B537" s="211" t="s">
        <v>794</v>
      </c>
      <c r="D537" s="211"/>
      <c r="E537" s="228"/>
      <c r="G537" s="223"/>
      <c r="H537" s="251"/>
      <c r="I537" s="207"/>
      <c r="P537" s="207"/>
    </row>
    <row r="538" spans="1:16" ht="21" customHeight="1">
      <c r="A538" s="207"/>
      <c r="B538" s="211" t="s">
        <v>795</v>
      </c>
      <c r="D538" s="211"/>
      <c r="E538" s="228"/>
      <c r="G538" s="223"/>
      <c r="H538" s="251"/>
      <c r="I538" s="207"/>
      <c r="P538" s="207"/>
    </row>
    <row r="539" spans="1:16" ht="21" customHeight="1">
      <c r="A539" s="207"/>
      <c r="B539" s="211" t="s">
        <v>796</v>
      </c>
      <c r="D539" s="211"/>
      <c r="E539" s="228"/>
      <c r="G539" s="223"/>
      <c r="H539" s="251"/>
      <c r="I539" s="207"/>
      <c r="P539" s="207"/>
    </row>
    <row r="540" spans="1:16" ht="21" customHeight="1">
      <c r="A540" s="207"/>
      <c r="B540" s="211" t="s">
        <v>797</v>
      </c>
      <c r="D540" s="211"/>
      <c r="E540" s="228"/>
      <c r="G540" s="223"/>
      <c r="H540" s="251"/>
      <c r="I540" s="207"/>
      <c r="P540" s="207"/>
    </row>
    <row r="541" spans="1:16" ht="21" customHeight="1">
      <c r="A541" s="207"/>
      <c r="B541" s="211" t="s">
        <v>1240</v>
      </c>
      <c r="D541" s="211"/>
      <c r="E541" s="228"/>
      <c r="G541" s="223"/>
      <c r="H541" s="251"/>
      <c r="I541" s="207"/>
      <c r="P541" s="207"/>
    </row>
    <row r="542" spans="1:16" ht="21" customHeight="1">
      <c r="A542" s="207" t="s">
        <v>1062</v>
      </c>
      <c r="B542" s="211"/>
      <c r="D542" s="211"/>
      <c r="E542" s="228"/>
      <c r="G542" s="223" t="s">
        <v>199</v>
      </c>
      <c r="H542" s="251">
        <v>100000</v>
      </c>
      <c r="I542" s="207" t="s">
        <v>197</v>
      </c>
      <c r="P542" s="207"/>
    </row>
    <row r="543" spans="1:16" ht="21" customHeight="1">
      <c r="A543" s="223" t="s">
        <v>67</v>
      </c>
      <c r="B543" s="211" t="s">
        <v>798</v>
      </c>
      <c r="D543" s="211"/>
      <c r="E543" s="228"/>
      <c r="G543" s="223"/>
      <c r="H543" s="251"/>
      <c r="I543" s="207"/>
      <c r="P543" s="207"/>
    </row>
    <row r="544" spans="1:16" ht="21" customHeight="1">
      <c r="A544" s="207"/>
      <c r="B544" s="211" t="s">
        <v>799</v>
      </c>
      <c r="D544" s="211"/>
      <c r="E544" s="228"/>
      <c r="G544" s="223"/>
      <c r="H544" s="251"/>
      <c r="I544" s="207"/>
      <c r="P544" s="207"/>
    </row>
    <row r="545" spans="1:16" ht="21" customHeight="1">
      <c r="A545" s="207"/>
      <c r="B545" s="211" t="s">
        <v>1003</v>
      </c>
      <c r="D545" s="211"/>
      <c r="E545" s="228"/>
      <c r="G545" s="223"/>
      <c r="H545" s="251"/>
      <c r="I545" s="207"/>
      <c r="P545" s="207"/>
    </row>
    <row r="546" spans="1:15" ht="21" customHeight="1">
      <c r="A546" s="207"/>
      <c r="B546" s="211" t="s">
        <v>800</v>
      </c>
      <c r="D546" s="211"/>
      <c r="E546" s="228"/>
      <c r="G546" s="223"/>
      <c r="H546" s="251"/>
      <c r="I546" s="207"/>
      <c r="N546" s="210"/>
      <c r="O546" s="210"/>
    </row>
    <row r="547" spans="1:15" ht="21" customHeight="1">
      <c r="A547" s="207"/>
      <c r="B547" s="211" t="s">
        <v>1241</v>
      </c>
      <c r="D547" s="211"/>
      <c r="E547" s="228"/>
      <c r="G547" s="223"/>
      <c r="H547" s="251"/>
      <c r="I547" s="207"/>
      <c r="K547" s="391"/>
      <c r="L547" s="391"/>
      <c r="M547" s="391"/>
      <c r="N547" s="210"/>
      <c r="O547" s="210"/>
    </row>
    <row r="548" spans="1:14" ht="21" customHeight="1">
      <c r="A548" s="207"/>
      <c r="B548" s="211"/>
      <c r="D548" s="211"/>
      <c r="E548" s="228"/>
      <c r="G548" s="223"/>
      <c r="H548" s="251"/>
      <c r="I548" s="207"/>
      <c r="K548" s="391"/>
      <c r="L548" s="391"/>
      <c r="M548" s="391"/>
      <c r="N548" s="232"/>
    </row>
    <row r="549" spans="1:17" ht="21" customHeight="1">
      <c r="A549" s="267" t="s">
        <v>616</v>
      </c>
      <c r="B549" s="267"/>
      <c r="C549" s="267"/>
      <c r="D549" s="267"/>
      <c r="E549" s="267"/>
      <c r="F549" s="687" t="s">
        <v>834</v>
      </c>
      <c r="G549" s="687"/>
      <c r="H549" s="301">
        <f>H550</f>
        <v>80000</v>
      </c>
      <c r="I549" s="266" t="s">
        <v>197</v>
      </c>
      <c r="J549" s="221"/>
      <c r="L549" s="292"/>
      <c r="P549" s="391"/>
      <c r="Q549" s="391"/>
    </row>
    <row r="550" spans="1:17" ht="21" customHeight="1">
      <c r="A550" s="274" t="s">
        <v>617</v>
      </c>
      <c r="B550" s="302"/>
      <c r="C550" s="302"/>
      <c r="D550" s="302"/>
      <c r="E550" s="302"/>
      <c r="F550" s="303"/>
      <c r="G550" s="307" t="s">
        <v>196</v>
      </c>
      <c r="H550" s="304">
        <f>H551</f>
        <v>80000</v>
      </c>
      <c r="I550" s="305" t="s">
        <v>197</v>
      </c>
      <c r="K550" s="391"/>
      <c r="L550" s="391"/>
      <c r="M550" s="391"/>
      <c r="P550" s="391"/>
      <c r="Q550" s="391"/>
    </row>
    <row r="551" spans="1:13" ht="21" customHeight="1">
      <c r="A551" s="222" t="s">
        <v>334</v>
      </c>
      <c r="C551" s="211">
        <v>530000</v>
      </c>
      <c r="F551" s="223"/>
      <c r="G551" s="223" t="s">
        <v>196</v>
      </c>
      <c r="H551" s="251">
        <f>H552</f>
        <v>80000</v>
      </c>
      <c r="I551" s="207" t="s">
        <v>197</v>
      </c>
      <c r="K551" s="391"/>
      <c r="L551" s="391"/>
      <c r="M551" s="391"/>
    </row>
    <row r="552" spans="1:9" ht="21" customHeight="1">
      <c r="A552" s="208" t="s">
        <v>202</v>
      </c>
      <c r="B552" s="210">
        <v>532000</v>
      </c>
      <c r="F552" s="223"/>
      <c r="G552" s="223" t="s">
        <v>196</v>
      </c>
      <c r="H552" s="251">
        <f>H553</f>
        <v>80000</v>
      </c>
      <c r="I552" s="207" t="s">
        <v>197</v>
      </c>
    </row>
    <row r="553" spans="1:9" ht="21" customHeight="1">
      <c r="A553" s="209" t="s">
        <v>613</v>
      </c>
      <c r="B553" s="207"/>
      <c r="C553" s="207"/>
      <c r="D553" s="207"/>
      <c r="E553" s="207"/>
      <c r="F553" s="207"/>
      <c r="G553" s="223" t="s">
        <v>196</v>
      </c>
      <c r="H553" s="251">
        <f>H555+H557+H559</f>
        <v>80000</v>
      </c>
      <c r="I553" s="207" t="s">
        <v>197</v>
      </c>
    </row>
    <row r="554" spans="1:9" ht="21" customHeight="1">
      <c r="A554" s="227" t="s">
        <v>67</v>
      </c>
      <c r="B554" s="210" t="s">
        <v>398</v>
      </c>
      <c r="D554" s="211"/>
      <c r="E554" s="228"/>
      <c r="F554" s="211"/>
      <c r="I554" s="210"/>
    </row>
    <row r="555" spans="1:9" ht="21" customHeight="1">
      <c r="A555" s="227"/>
      <c r="B555" s="210" t="s">
        <v>1063</v>
      </c>
      <c r="D555" s="211"/>
      <c r="E555" s="228"/>
      <c r="F555" s="211"/>
      <c r="G555" s="227" t="s">
        <v>199</v>
      </c>
      <c r="H555" s="233">
        <v>20000</v>
      </c>
      <c r="I555" s="210" t="s">
        <v>197</v>
      </c>
    </row>
    <row r="556" spans="1:8" ht="21" customHeight="1">
      <c r="A556" s="227" t="s">
        <v>67</v>
      </c>
      <c r="B556" s="210" t="s">
        <v>568</v>
      </c>
      <c r="F556" s="223"/>
      <c r="G556" s="223"/>
      <c r="H556" s="231"/>
    </row>
    <row r="557" spans="1:9" ht="21" customHeight="1">
      <c r="A557" s="227"/>
      <c r="B557" s="210" t="s">
        <v>1064</v>
      </c>
      <c r="F557" s="223"/>
      <c r="G557" s="227" t="s">
        <v>199</v>
      </c>
      <c r="H557" s="231">
        <v>30000</v>
      </c>
      <c r="I557" s="236" t="s">
        <v>197</v>
      </c>
    </row>
    <row r="558" spans="1:9" ht="21" customHeight="1">
      <c r="A558" s="227" t="s">
        <v>323</v>
      </c>
      <c r="B558" s="686" t="s">
        <v>1065</v>
      </c>
      <c r="C558" s="686"/>
      <c r="D558" s="686"/>
      <c r="E558" s="686"/>
      <c r="F558" s="686"/>
      <c r="H558" s="210"/>
      <c r="I558" s="210"/>
    </row>
    <row r="559" spans="1:9" ht="21" customHeight="1">
      <c r="A559" s="227"/>
      <c r="B559" s="211" t="s">
        <v>567</v>
      </c>
      <c r="C559" s="211"/>
      <c r="D559" s="211"/>
      <c r="E559" s="211"/>
      <c r="F559" s="211"/>
      <c r="G559" s="227" t="s">
        <v>199</v>
      </c>
      <c r="H559" s="231">
        <v>30000</v>
      </c>
      <c r="I559" s="236" t="s">
        <v>197</v>
      </c>
    </row>
    <row r="560" spans="1:9" ht="21" customHeight="1">
      <c r="A560" s="267" t="s">
        <v>1169</v>
      </c>
      <c r="B560" s="267"/>
      <c r="C560" s="267"/>
      <c r="D560" s="267"/>
      <c r="E560" s="267"/>
      <c r="F560" s="585"/>
      <c r="G560" s="333" t="s">
        <v>196</v>
      </c>
      <c r="H560" s="586">
        <f>H561+H577+H595</f>
        <v>617000</v>
      </c>
      <c r="I560" s="496" t="s">
        <v>197</v>
      </c>
    </row>
    <row r="561" spans="1:9" ht="24.75" customHeight="1">
      <c r="A561" s="274" t="s">
        <v>212</v>
      </c>
      <c r="B561" s="302"/>
      <c r="C561" s="302"/>
      <c r="D561" s="306" t="s">
        <v>94</v>
      </c>
      <c r="E561" s="302"/>
      <c r="F561" s="307"/>
      <c r="G561" s="307" t="s">
        <v>196</v>
      </c>
      <c r="H561" s="587">
        <f>H562+H572</f>
        <v>50000</v>
      </c>
      <c r="I561" s="245" t="s">
        <v>197</v>
      </c>
    </row>
    <row r="562" spans="1:9" ht="21" customHeight="1">
      <c r="A562" s="222" t="s">
        <v>334</v>
      </c>
      <c r="C562" s="211">
        <v>530000</v>
      </c>
      <c r="F562" s="223"/>
      <c r="G562" s="223" t="s">
        <v>196</v>
      </c>
      <c r="H562" s="225">
        <f>H563</f>
        <v>40000</v>
      </c>
      <c r="I562" s="252" t="s">
        <v>197</v>
      </c>
    </row>
    <row r="563" spans="1:9" ht="21" customHeight="1">
      <c r="A563" s="208" t="s">
        <v>202</v>
      </c>
      <c r="B563" s="211">
        <v>532000</v>
      </c>
      <c r="C563" s="211"/>
      <c r="F563" s="223"/>
      <c r="G563" s="223" t="s">
        <v>196</v>
      </c>
      <c r="H563" s="225">
        <f>H564</f>
        <v>40000</v>
      </c>
      <c r="I563" s="252" t="s">
        <v>197</v>
      </c>
    </row>
    <row r="564" spans="1:9" ht="21" customHeight="1">
      <c r="A564" s="207" t="s">
        <v>1170</v>
      </c>
      <c r="B564" s="207"/>
      <c r="C564" s="207"/>
      <c r="D564" s="207"/>
      <c r="E564" s="207"/>
      <c r="F564" s="223"/>
      <c r="G564" s="223" t="s">
        <v>196</v>
      </c>
      <c r="H564" s="225">
        <f>H565</f>
        <v>40000</v>
      </c>
      <c r="I564" s="252" t="s">
        <v>197</v>
      </c>
    </row>
    <row r="565" spans="1:9" ht="21" customHeight="1">
      <c r="A565" s="227" t="s">
        <v>67</v>
      </c>
      <c r="B565" s="210" t="s">
        <v>322</v>
      </c>
      <c r="G565" s="227" t="s">
        <v>199</v>
      </c>
      <c r="H565" s="588">
        <v>40000</v>
      </c>
      <c r="I565" s="236" t="s">
        <v>197</v>
      </c>
    </row>
    <row r="566" spans="1:8" ht="21" customHeight="1">
      <c r="A566" s="227"/>
      <c r="B566" s="210" t="s">
        <v>1066</v>
      </c>
      <c r="H566" s="588"/>
    </row>
    <row r="567" spans="1:8" ht="21" customHeight="1">
      <c r="A567" s="227"/>
      <c r="H567" s="588"/>
    </row>
    <row r="568" spans="1:8" ht="21" customHeight="1">
      <c r="A568" s="227"/>
      <c r="G568" s="211"/>
      <c r="H568" s="588"/>
    </row>
    <row r="569" spans="1:8" ht="21" customHeight="1">
      <c r="A569" s="227"/>
      <c r="G569" s="211"/>
      <c r="H569" s="588"/>
    </row>
    <row r="570" spans="1:16" ht="21" customHeight="1">
      <c r="A570" s="227"/>
      <c r="G570" s="211"/>
      <c r="H570" s="588"/>
      <c r="P570" s="207"/>
    </row>
    <row r="571" spans="1:9" ht="21" customHeight="1">
      <c r="A571" s="682" t="s">
        <v>930</v>
      </c>
      <c r="B571" s="682"/>
      <c r="C571" s="682"/>
      <c r="D571" s="682"/>
      <c r="E571" s="682"/>
      <c r="F571" s="682"/>
      <c r="G571" s="682"/>
      <c r="H571" s="682"/>
      <c r="I571" s="682"/>
    </row>
    <row r="572" spans="1:9" ht="21" customHeight="1">
      <c r="A572" s="222" t="s">
        <v>207</v>
      </c>
      <c r="C572" s="211">
        <v>560000</v>
      </c>
      <c r="F572" s="223"/>
      <c r="G572" s="223" t="s">
        <v>196</v>
      </c>
      <c r="H572" s="251">
        <f>H573</f>
        <v>10000</v>
      </c>
      <c r="I572" s="252" t="s">
        <v>197</v>
      </c>
    </row>
    <row r="573" spans="1:9" ht="21" customHeight="1">
      <c r="A573" s="208" t="s">
        <v>208</v>
      </c>
      <c r="C573" s="211">
        <v>561000</v>
      </c>
      <c r="E573" s="210" t="s">
        <v>192</v>
      </c>
      <c r="F573" s="223"/>
      <c r="G573" s="223" t="s">
        <v>196</v>
      </c>
      <c r="H573" s="251">
        <f>H574</f>
        <v>10000</v>
      </c>
      <c r="I573" s="252" t="s">
        <v>197</v>
      </c>
    </row>
    <row r="574" spans="1:9" ht="21" customHeight="1">
      <c r="A574" s="207" t="s">
        <v>548</v>
      </c>
      <c r="B574" s="207"/>
      <c r="C574" s="207"/>
      <c r="D574" s="211"/>
      <c r="E574" s="211">
        <v>610100</v>
      </c>
      <c r="F574" s="223"/>
      <c r="G574" s="223" t="s">
        <v>196</v>
      </c>
      <c r="H574" s="251">
        <f>H575</f>
        <v>10000</v>
      </c>
      <c r="I574" s="252" t="s">
        <v>197</v>
      </c>
    </row>
    <row r="575" spans="1:9" ht="21" customHeight="1">
      <c r="A575" s="227"/>
      <c r="B575" s="210" t="s">
        <v>925</v>
      </c>
      <c r="F575" s="422"/>
      <c r="G575" s="227" t="s">
        <v>199</v>
      </c>
      <c r="H575" s="588">
        <v>10000</v>
      </c>
      <c r="I575" s="236" t="s">
        <v>197</v>
      </c>
    </row>
    <row r="576" spans="1:9" ht="21" customHeight="1">
      <c r="A576" s="589" t="s">
        <v>323</v>
      </c>
      <c r="B576" s="590" t="s">
        <v>1067</v>
      </c>
      <c r="C576" s="590"/>
      <c r="D576" s="590"/>
      <c r="E576" s="590"/>
      <c r="F576" s="589"/>
      <c r="G576" s="589"/>
      <c r="H576" s="590"/>
      <c r="I576" s="495"/>
    </row>
    <row r="577" spans="1:9" ht="21" customHeight="1">
      <c r="A577" s="274" t="s">
        <v>213</v>
      </c>
      <c r="B577" s="302"/>
      <c r="C577" s="302"/>
      <c r="D577" s="302"/>
      <c r="E577" s="306" t="s">
        <v>95</v>
      </c>
      <c r="F577" s="307"/>
      <c r="G577" s="307" t="s">
        <v>196</v>
      </c>
      <c r="H577" s="304">
        <f>H578+H584</f>
        <v>167000</v>
      </c>
      <c r="I577" s="245" t="s">
        <v>197</v>
      </c>
    </row>
    <row r="578" spans="1:9" ht="21" customHeight="1">
      <c r="A578" s="222" t="s">
        <v>334</v>
      </c>
      <c r="C578" s="211">
        <v>530000</v>
      </c>
      <c r="F578" s="223"/>
      <c r="G578" s="223" t="s">
        <v>196</v>
      </c>
      <c r="H578" s="251">
        <f>H579</f>
        <v>132000</v>
      </c>
      <c r="I578" s="252" t="s">
        <v>197</v>
      </c>
    </row>
    <row r="579" spans="1:9" ht="21" customHeight="1">
      <c r="A579" s="208" t="s">
        <v>202</v>
      </c>
      <c r="B579" s="211">
        <v>532000</v>
      </c>
      <c r="C579" s="211"/>
      <c r="F579" s="223"/>
      <c r="G579" s="223" t="s">
        <v>196</v>
      </c>
      <c r="H579" s="251">
        <f>H580</f>
        <v>132000</v>
      </c>
      <c r="I579" s="252" t="s">
        <v>197</v>
      </c>
    </row>
    <row r="580" spans="1:9" ht="21" customHeight="1">
      <c r="A580" s="209" t="s">
        <v>613</v>
      </c>
      <c r="B580" s="207"/>
      <c r="C580" s="207"/>
      <c r="D580" s="207"/>
      <c r="E580" s="207"/>
      <c r="F580" s="223"/>
      <c r="G580" s="449" t="s">
        <v>196</v>
      </c>
      <c r="H580" s="251">
        <f>H581+H582+H583</f>
        <v>132000</v>
      </c>
      <c r="I580" s="252" t="s">
        <v>197</v>
      </c>
    </row>
    <row r="581" spans="1:9" ht="21" customHeight="1">
      <c r="A581" s="591" t="s">
        <v>67</v>
      </c>
      <c r="B581" s="210" t="s">
        <v>1224</v>
      </c>
      <c r="C581" s="207"/>
      <c r="D581" s="207"/>
      <c r="E581" s="207"/>
      <c r="F581" s="223"/>
      <c r="G581" s="227" t="s">
        <v>199</v>
      </c>
      <c r="H581" s="233">
        <v>12000</v>
      </c>
      <c r="I581" s="236" t="s">
        <v>197</v>
      </c>
    </row>
    <row r="582" spans="1:9" ht="21" customHeight="1">
      <c r="A582" s="227" t="s">
        <v>67</v>
      </c>
      <c r="B582" s="210" t="s">
        <v>1068</v>
      </c>
      <c r="C582" s="207"/>
      <c r="D582" s="207"/>
      <c r="E582" s="207"/>
      <c r="F582" s="223"/>
      <c r="G582" s="227" t="s">
        <v>199</v>
      </c>
      <c r="H582" s="233">
        <v>100000</v>
      </c>
      <c r="I582" s="236" t="s">
        <v>197</v>
      </c>
    </row>
    <row r="583" spans="1:9" ht="21" customHeight="1">
      <c r="A583" s="227" t="s">
        <v>67</v>
      </c>
      <c r="B583" s="210" t="s">
        <v>1069</v>
      </c>
      <c r="C583" s="207"/>
      <c r="D583" s="207"/>
      <c r="E583" s="207"/>
      <c r="F583" s="223"/>
      <c r="G583" s="227" t="s">
        <v>199</v>
      </c>
      <c r="H583" s="233">
        <v>20000</v>
      </c>
      <c r="I583" s="236" t="s">
        <v>197</v>
      </c>
    </row>
    <row r="584" spans="1:9" ht="21" customHeight="1">
      <c r="A584" s="222" t="s">
        <v>207</v>
      </c>
      <c r="C584" s="211">
        <v>560000</v>
      </c>
      <c r="F584" s="223"/>
      <c r="G584" s="223" t="s">
        <v>196</v>
      </c>
      <c r="H584" s="251">
        <f>H585</f>
        <v>35000</v>
      </c>
      <c r="I584" s="252" t="s">
        <v>197</v>
      </c>
    </row>
    <row r="585" spans="1:9" ht="21" customHeight="1">
      <c r="A585" s="208" t="s">
        <v>208</v>
      </c>
      <c r="C585" s="211">
        <v>561000</v>
      </c>
      <c r="E585" s="210" t="s">
        <v>192</v>
      </c>
      <c r="F585" s="223"/>
      <c r="G585" s="223" t="s">
        <v>196</v>
      </c>
      <c r="H585" s="251">
        <f>H586</f>
        <v>35000</v>
      </c>
      <c r="I585" s="252" t="s">
        <v>197</v>
      </c>
    </row>
    <row r="586" spans="1:10" ht="21" customHeight="1">
      <c r="A586" s="207" t="s">
        <v>63</v>
      </c>
      <c r="B586" s="207"/>
      <c r="C586" s="207"/>
      <c r="D586" s="211">
        <v>610200</v>
      </c>
      <c r="E586" s="207"/>
      <c r="F586" s="223"/>
      <c r="G586" s="223" t="s">
        <v>196</v>
      </c>
      <c r="H586" s="251">
        <f>H587</f>
        <v>35000</v>
      </c>
      <c r="I586" s="252" t="s">
        <v>197</v>
      </c>
      <c r="J586" s="210"/>
    </row>
    <row r="587" spans="1:15" ht="21" customHeight="1">
      <c r="A587" s="207"/>
      <c r="B587" s="207" t="s">
        <v>277</v>
      </c>
      <c r="C587" s="207"/>
      <c r="D587" s="207"/>
      <c r="E587" s="207"/>
      <c r="F587" s="223"/>
      <c r="G587" s="223" t="s">
        <v>196</v>
      </c>
      <c r="H587" s="251">
        <f>H589+H591+H593</f>
        <v>35000</v>
      </c>
      <c r="I587" s="252" t="s">
        <v>197</v>
      </c>
      <c r="J587" s="210"/>
      <c r="N587" s="210"/>
      <c r="O587" s="210"/>
    </row>
    <row r="588" spans="1:15" ht="21" customHeight="1">
      <c r="A588" s="227" t="s">
        <v>67</v>
      </c>
      <c r="B588" s="210" t="s">
        <v>487</v>
      </c>
      <c r="C588" s="207"/>
      <c r="D588" s="207"/>
      <c r="E588" s="207"/>
      <c r="F588" s="223"/>
      <c r="G588" s="223"/>
      <c r="H588" s="251"/>
      <c r="I588" s="252"/>
      <c r="J588" s="210"/>
      <c r="K588" s="210"/>
      <c r="L588" s="210"/>
      <c r="M588" s="210"/>
      <c r="N588" s="210"/>
      <c r="O588" s="210"/>
    </row>
    <row r="589" spans="1:14" ht="21" customHeight="1">
      <c r="A589" s="227"/>
      <c r="B589" s="210" t="s">
        <v>1070</v>
      </c>
      <c r="C589" s="207"/>
      <c r="D589" s="207"/>
      <c r="E589" s="207"/>
      <c r="F589" s="223"/>
      <c r="G589" s="227" t="s">
        <v>199</v>
      </c>
      <c r="H589" s="233">
        <v>5000</v>
      </c>
      <c r="I589" s="236" t="s">
        <v>197</v>
      </c>
      <c r="J589" s="210"/>
      <c r="K589" s="210"/>
      <c r="L589" s="210"/>
      <c r="M589" s="210"/>
      <c r="N589" s="232"/>
    </row>
    <row r="590" spans="1:15" ht="21.75" customHeight="1">
      <c r="A590" s="227" t="s">
        <v>67</v>
      </c>
      <c r="B590" s="210" t="s">
        <v>488</v>
      </c>
      <c r="C590" s="207"/>
      <c r="D590" s="207"/>
      <c r="E590" s="207"/>
      <c r="F590" s="223"/>
      <c r="G590" s="223"/>
      <c r="H590" s="251"/>
      <c r="I590" s="252"/>
      <c r="J590" s="221"/>
      <c r="L590" s="292"/>
      <c r="N590" s="210"/>
      <c r="O590" s="210"/>
    </row>
    <row r="591" spans="1:15" ht="21" customHeight="1">
      <c r="A591" s="211"/>
      <c r="B591" s="210" t="s">
        <v>1071</v>
      </c>
      <c r="C591" s="207"/>
      <c r="D591" s="207"/>
      <c r="E591" s="207"/>
      <c r="F591" s="223"/>
      <c r="G591" s="227" t="s">
        <v>199</v>
      </c>
      <c r="H591" s="233">
        <v>10000</v>
      </c>
      <c r="I591" s="236" t="s">
        <v>197</v>
      </c>
      <c r="J591" s="210"/>
      <c r="K591" s="210"/>
      <c r="L591" s="210"/>
      <c r="M591" s="210"/>
      <c r="N591" s="210"/>
      <c r="O591" s="210"/>
    </row>
    <row r="592" spans="1:15" ht="23.25" customHeight="1">
      <c r="A592" s="227" t="s">
        <v>67</v>
      </c>
      <c r="B592" s="210" t="s">
        <v>489</v>
      </c>
      <c r="C592" s="207"/>
      <c r="D592" s="207"/>
      <c r="E592" s="207"/>
      <c r="F592" s="223"/>
      <c r="G592" s="223"/>
      <c r="H592" s="251"/>
      <c r="I592" s="252"/>
      <c r="J592" s="210"/>
      <c r="K592" s="210"/>
      <c r="L592" s="210"/>
      <c r="M592" s="210"/>
      <c r="N592" s="210"/>
      <c r="O592" s="210"/>
    </row>
    <row r="593" spans="1:15" ht="21" customHeight="1">
      <c r="A593" s="547"/>
      <c r="B593" s="210" t="s">
        <v>1072</v>
      </c>
      <c r="C593" s="209"/>
      <c r="D593" s="209"/>
      <c r="E593" s="209"/>
      <c r="F593" s="449"/>
      <c r="G593" s="227" t="s">
        <v>199</v>
      </c>
      <c r="H593" s="233">
        <v>20000</v>
      </c>
      <c r="I593" s="236" t="s">
        <v>197</v>
      </c>
      <c r="J593" s="210"/>
      <c r="K593" s="210"/>
      <c r="L593" s="210"/>
      <c r="M593" s="210"/>
      <c r="N593" s="210"/>
      <c r="O593" s="210"/>
    </row>
    <row r="594" spans="1:15" ht="21" customHeight="1">
      <c r="A594" s="547"/>
      <c r="C594" s="209"/>
      <c r="D594" s="209"/>
      <c r="E594" s="209"/>
      <c r="F594" s="449"/>
      <c r="J594" s="210"/>
      <c r="K594" s="210"/>
      <c r="L594" s="210"/>
      <c r="M594" s="210"/>
      <c r="N594" s="210"/>
      <c r="O594" s="210"/>
    </row>
    <row r="595" spans="1:15" ht="21" customHeight="1">
      <c r="A595" s="688" t="s">
        <v>1171</v>
      </c>
      <c r="B595" s="688"/>
      <c r="C595" s="688"/>
      <c r="D595" s="688"/>
      <c r="E595" s="688"/>
      <c r="F595" s="592" t="s">
        <v>835</v>
      </c>
      <c r="G595" s="244" t="s">
        <v>196</v>
      </c>
      <c r="H595" s="583">
        <f>H596+H600</f>
        <v>400000</v>
      </c>
      <c r="I595" s="272" t="s">
        <v>197</v>
      </c>
      <c r="J595" s="210"/>
      <c r="K595" s="210"/>
      <c r="L595" s="210"/>
      <c r="M595" s="210"/>
      <c r="N595" s="685" t="s">
        <v>938</v>
      </c>
      <c r="O595" s="685"/>
    </row>
    <row r="596" spans="1:17" ht="26.25" customHeight="1">
      <c r="A596" s="284" t="s">
        <v>615</v>
      </c>
      <c r="B596" s="278"/>
      <c r="F596" s="223"/>
      <c r="G596" s="223" t="s">
        <v>196</v>
      </c>
      <c r="H596" s="251">
        <f>H597</f>
        <v>290000</v>
      </c>
      <c r="I596" s="252" t="s">
        <v>197</v>
      </c>
      <c r="J596" s="210"/>
      <c r="K596" s="210"/>
      <c r="L596" s="210"/>
      <c r="M596" s="210"/>
      <c r="N596" s="285" t="s">
        <v>309</v>
      </c>
      <c r="O596" s="286">
        <f>H598</f>
        <v>290000</v>
      </c>
      <c r="P596" s="255" t="s">
        <v>581</v>
      </c>
      <c r="Q596" s="255" t="s">
        <v>582</v>
      </c>
    </row>
    <row r="597" spans="1:17" ht="21" customHeight="1">
      <c r="A597" s="208" t="s">
        <v>610</v>
      </c>
      <c r="B597" s="207"/>
      <c r="C597" s="207"/>
      <c r="D597" s="207"/>
      <c r="E597" s="207"/>
      <c r="F597" s="223"/>
      <c r="G597" s="223" t="s">
        <v>196</v>
      </c>
      <c r="H597" s="251">
        <f>H598</f>
        <v>290000</v>
      </c>
      <c r="I597" s="252" t="s">
        <v>197</v>
      </c>
      <c r="J597" s="210"/>
      <c r="K597" s="210"/>
      <c r="L597" s="210"/>
      <c r="M597" s="210"/>
      <c r="N597" s="285" t="s">
        <v>580</v>
      </c>
      <c r="O597" s="286">
        <v>0</v>
      </c>
      <c r="P597" s="221" t="s">
        <v>323</v>
      </c>
      <c r="Q597" s="221">
        <v>0</v>
      </c>
    </row>
    <row r="598" spans="1:15" ht="21" customHeight="1">
      <c r="A598" s="207" t="s">
        <v>15</v>
      </c>
      <c r="B598" s="207"/>
      <c r="C598" s="211">
        <v>220100</v>
      </c>
      <c r="D598" s="207"/>
      <c r="E598" s="207"/>
      <c r="F598" s="223"/>
      <c r="G598" s="223" t="s">
        <v>199</v>
      </c>
      <c r="H598" s="251">
        <v>290000</v>
      </c>
      <c r="I598" s="252" t="s">
        <v>197</v>
      </c>
      <c r="J598" s="210"/>
      <c r="K598" s="210"/>
      <c r="L598" s="210"/>
      <c r="M598" s="210"/>
      <c r="N598" s="285" t="s">
        <v>418</v>
      </c>
      <c r="O598" s="286">
        <v>0</v>
      </c>
    </row>
    <row r="599" spans="1:15" ht="21" customHeight="1">
      <c r="A599" s="210" t="s">
        <v>569</v>
      </c>
      <c r="J599" s="210"/>
      <c r="K599" s="210"/>
      <c r="L599" s="210"/>
      <c r="M599" s="210"/>
      <c r="N599" s="210"/>
      <c r="O599" s="210"/>
    </row>
    <row r="600" spans="1:15" ht="21" customHeight="1">
      <c r="A600" s="222" t="s">
        <v>1172</v>
      </c>
      <c r="C600" s="211"/>
      <c r="F600" s="223"/>
      <c r="G600" s="223" t="s">
        <v>196</v>
      </c>
      <c r="H600" s="251">
        <f>H601</f>
        <v>110000</v>
      </c>
      <c r="I600" s="252" t="s">
        <v>197</v>
      </c>
      <c r="J600" s="210"/>
      <c r="K600" s="210"/>
      <c r="L600" s="210"/>
      <c r="M600" s="210"/>
      <c r="N600" s="210"/>
      <c r="O600" s="210"/>
    </row>
    <row r="601" spans="1:15" ht="21" customHeight="1">
      <c r="A601" s="208" t="s">
        <v>202</v>
      </c>
      <c r="B601" s="224">
        <v>532000</v>
      </c>
      <c r="C601" s="210" t="s">
        <v>192</v>
      </c>
      <c r="D601" s="207"/>
      <c r="E601" s="207"/>
      <c r="F601" s="223"/>
      <c r="G601" s="223" t="s">
        <v>196</v>
      </c>
      <c r="H601" s="275">
        <f>H602</f>
        <v>110000</v>
      </c>
      <c r="I601" s="252" t="s">
        <v>197</v>
      </c>
      <c r="J601" s="210"/>
      <c r="K601" s="210"/>
      <c r="L601" s="210"/>
      <c r="M601" s="210"/>
      <c r="N601" s="210"/>
      <c r="O601" s="210"/>
    </row>
    <row r="602" spans="1:15" ht="21" customHeight="1">
      <c r="A602" s="209" t="s">
        <v>1173</v>
      </c>
      <c r="B602" s="207"/>
      <c r="C602" s="207"/>
      <c r="D602" s="207"/>
      <c r="E602" s="207"/>
      <c r="F602" s="223"/>
      <c r="G602" s="492" t="s">
        <v>196</v>
      </c>
      <c r="H602" s="225">
        <f>H604+H605+H607</f>
        <v>110000</v>
      </c>
      <c r="I602" s="252" t="s">
        <v>197</v>
      </c>
      <c r="J602" s="210"/>
      <c r="K602" s="210"/>
      <c r="L602" s="210"/>
      <c r="M602" s="210"/>
      <c r="N602" s="210"/>
      <c r="O602" s="210"/>
    </row>
    <row r="603" spans="1:15" ht="21" customHeight="1">
      <c r="A603" s="227" t="s">
        <v>67</v>
      </c>
      <c r="B603" s="210" t="s">
        <v>395</v>
      </c>
      <c r="H603" s="231"/>
      <c r="J603" s="210"/>
      <c r="K603" s="210"/>
      <c r="L603" s="210"/>
      <c r="M603" s="210"/>
      <c r="N603" s="210"/>
      <c r="O603" s="210"/>
    </row>
    <row r="604" spans="1:15" ht="21" customHeight="1">
      <c r="A604" s="227"/>
      <c r="B604" s="210" t="s">
        <v>1073</v>
      </c>
      <c r="F604" s="422"/>
      <c r="G604" s="227" t="s">
        <v>199</v>
      </c>
      <c r="H604" s="231">
        <v>10000</v>
      </c>
      <c r="I604" s="236" t="s">
        <v>197</v>
      </c>
      <c r="J604" s="210"/>
      <c r="K604" s="210"/>
      <c r="L604" s="210"/>
      <c r="M604" s="210"/>
      <c r="N604" s="210"/>
      <c r="O604" s="210"/>
    </row>
    <row r="605" spans="1:15" ht="21" customHeight="1">
      <c r="A605" s="227" t="s">
        <v>67</v>
      </c>
      <c r="B605" s="210" t="s">
        <v>1074</v>
      </c>
      <c r="C605" s="207"/>
      <c r="D605" s="207"/>
      <c r="E605" s="207"/>
      <c r="F605" s="223"/>
      <c r="G605" s="227" t="s">
        <v>199</v>
      </c>
      <c r="H605" s="233">
        <v>50000</v>
      </c>
      <c r="I605" s="236" t="s">
        <v>197</v>
      </c>
      <c r="J605" s="210"/>
      <c r="K605" s="210"/>
      <c r="L605" s="210"/>
      <c r="M605" s="210"/>
      <c r="N605" s="210"/>
      <c r="O605" s="210"/>
    </row>
    <row r="606" spans="1:15" ht="21" customHeight="1">
      <c r="A606" s="549" t="s">
        <v>67</v>
      </c>
      <c r="B606" s="210" t="s">
        <v>414</v>
      </c>
      <c r="F606" s="422"/>
      <c r="H606" s="231"/>
      <c r="J606" s="210"/>
      <c r="K606" s="210"/>
      <c r="L606" s="210"/>
      <c r="M606" s="210"/>
      <c r="N606" s="210"/>
      <c r="O606" s="210"/>
    </row>
    <row r="607" spans="1:15" ht="21" customHeight="1">
      <c r="A607" s="227"/>
      <c r="B607" s="210" t="s">
        <v>1225</v>
      </c>
      <c r="F607" s="422"/>
      <c r="G607" s="227" t="s">
        <v>199</v>
      </c>
      <c r="H607" s="231">
        <v>50000</v>
      </c>
      <c r="I607" s="236" t="s">
        <v>197</v>
      </c>
      <c r="J607" s="236"/>
      <c r="K607" s="210"/>
      <c r="L607" s="210"/>
      <c r="M607" s="210"/>
      <c r="N607" s="210"/>
      <c r="O607" s="210"/>
    </row>
    <row r="608" spans="1:15" ht="21" customHeight="1">
      <c r="A608" s="227"/>
      <c r="H608" s="231"/>
      <c r="J608" s="236"/>
      <c r="K608" s="210"/>
      <c r="L608" s="210"/>
      <c r="M608" s="210"/>
      <c r="N608" s="210"/>
      <c r="O608" s="210"/>
    </row>
    <row r="609" spans="10:15" ht="21" customHeight="1">
      <c r="J609" s="236"/>
      <c r="K609" s="210"/>
      <c r="L609" s="210"/>
      <c r="M609" s="210"/>
      <c r="N609" s="210"/>
      <c r="O609" s="210"/>
    </row>
    <row r="610" spans="1:15" ht="21" customHeight="1">
      <c r="A610" s="42" t="s">
        <v>1252</v>
      </c>
      <c r="G610" s="227" t="s">
        <v>199</v>
      </c>
      <c r="H610" s="233">
        <v>4300</v>
      </c>
      <c r="I610" s="236" t="s">
        <v>197</v>
      </c>
      <c r="J610" s="236"/>
      <c r="K610" s="210"/>
      <c r="L610" s="210"/>
      <c r="M610" s="210"/>
      <c r="N610" s="210"/>
      <c r="O610" s="210"/>
    </row>
    <row r="611" spans="2:15" ht="21" customHeight="1">
      <c r="B611" s="210" t="s">
        <v>886</v>
      </c>
      <c r="J611" s="236"/>
      <c r="K611" s="210"/>
      <c r="L611" s="210"/>
      <c r="M611" s="210"/>
      <c r="N611" s="210"/>
      <c r="O611" s="210"/>
    </row>
    <row r="612" spans="2:15" ht="21" customHeight="1">
      <c r="B612" s="210" t="s">
        <v>1243</v>
      </c>
      <c r="J612" s="210"/>
      <c r="K612" s="210"/>
      <c r="L612" s="210"/>
      <c r="M612" s="210"/>
      <c r="N612" s="210"/>
      <c r="O612" s="210"/>
    </row>
    <row r="613" spans="2:15" ht="21" customHeight="1">
      <c r="B613" s="210" t="s">
        <v>1251</v>
      </c>
      <c r="J613" s="210"/>
      <c r="K613" s="210"/>
      <c r="L613" s="210"/>
      <c r="M613" s="210"/>
      <c r="N613" s="210"/>
      <c r="O613" s="210"/>
    </row>
    <row r="614" spans="2:15" ht="21" customHeight="1">
      <c r="B614" s="210" t="s">
        <v>1244</v>
      </c>
      <c r="J614" s="210"/>
      <c r="K614" s="210"/>
      <c r="L614" s="210"/>
      <c r="M614" s="210"/>
      <c r="N614" s="210"/>
      <c r="O614" s="210"/>
    </row>
    <row r="615" spans="2:15" ht="21" customHeight="1">
      <c r="B615" s="210" t="s">
        <v>1245</v>
      </c>
      <c r="J615" s="210"/>
      <c r="K615" s="210"/>
      <c r="L615" s="210"/>
      <c r="M615" s="210"/>
      <c r="N615" s="210"/>
      <c r="O615" s="210"/>
    </row>
    <row r="616" spans="2:15" ht="21" customHeight="1">
      <c r="B616" s="42" t="s">
        <v>1246</v>
      </c>
      <c r="J616" s="210"/>
      <c r="K616" s="236"/>
      <c r="L616" s="210"/>
      <c r="M616" s="210"/>
      <c r="N616" s="210"/>
      <c r="O616" s="210"/>
    </row>
    <row r="617" spans="2:15" ht="21" customHeight="1">
      <c r="B617" s="210" t="s">
        <v>1247</v>
      </c>
      <c r="J617" s="210"/>
      <c r="K617" s="236"/>
      <c r="L617" s="210"/>
      <c r="M617" s="210"/>
      <c r="N617" s="210"/>
      <c r="O617" s="210"/>
    </row>
    <row r="618" spans="2:15" ht="21" customHeight="1">
      <c r="B618" s="42" t="s">
        <v>1248</v>
      </c>
      <c r="J618" s="210"/>
      <c r="K618" s="210"/>
      <c r="L618" s="210"/>
      <c r="M618" s="210"/>
      <c r="N618" s="210"/>
      <c r="O618" s="210"/>
    </row>
    <row r="619" spans="2:15" ht="21" customHeight="1">
      <c r="B619" s="210" t="s">
        <v>1249</v>
      </c>
      <c r="J619" s="210"/>
      <c r="K619" s="210"/>
      <c r="L619" s="210"/>
      <c r="M619" s="210"/>
      <c r="N619" s="210"/>
      <c r="O619" s="210"/>
    </row>
    <row r="620" spans="2:15" ht="21" customHeight="1">
      <c r="B620" s="210" t="s">
        <v>1250</v>
      </c>
      <c r="J620" s="210"/>
      <c r="K620" s="210"/>
      <c r="L620" s="210"/>
      <c r="M620" s="210"/>
      <c r="N620" s="210"/>
      <c r="O620" s="210"/>
    </row>
    <row r="621" spans="2:15" ht="21" customHeight="1">
      <c r="B621" s="210" t="s">
        <v>1253</v>
      </c>
      <c r="J621" s="210"/>
      <c r="K621" s="210"/>
      <c r="L621" s="210"/>
      <c r="M621" s="210"/>
      <c r="N621" s="210"/>
      <c r="O621" s="210"/>
    </row>
    <row r="622" spans="10:15" ht="21" customHeight="1">
      <c r="J622" s="210"/>
      <c r="K622" s="210"/>
      <c r="L622" s="210"/>
      <c r="M622" s="210"/>
      <c r="N622" s="210"/>
      <c r="O622" s="210"/>
    </row>
    <row r="623" spans="10:15" ht="21" customHeight="1">
      <c r="J623" s="210"/>
      <c r="K623" s="210"/>
      <c r="L623" s="210"/>
      <c r="M623" s="210"/>
      <c r="N623" s="210"/>
      <c r="O623" s="210"/>
    </row>
    <row r="624" spans="10:15" ht="21" customHeight="1">
      <c r="J624" s="210"/>
      <c r="K624" s="210"/>
      <c r="L624" s="210"/>
      <c r="M624" s="210"/>
      <c r="N624" s="210"/>
      <c r="O624" s="210"/>
    </row>
    <row r="625" spans="10:13" ht="31.5" customHeight="1">
      <c r="J625" s="210"/>
      <c r="K625" s="210"/>
      <c r="L625" s="210"/>
      <c r="M625" s="210"/>
    </row>
    <row r="626" spans="10:13" ht="21" customHeight="1">
      <c r="J626" s="210"/>
      <c r="K626" s="210"/>
      <c r="L626" s="210"/>
      <c r="M626" s="210"/>
    </row>
    <row r="627" spans="10:13" ht="21" customHeight="1">
      <c r="J627" s="210"/>
      <c r="K627" s="210"/>
      <c r="L627" s="210"/>
      <c r="M627" s="210"/>
    </row>
    <row r="628" spans="10:13" ht="21" customHeight="1">
      <c r="J628" s="210"/>
      <c r="K628" s="210"/>
      <c r="L628" s="210"/>
      <c r="M628" s="210"/>
    </row>
    <row r="629" spans="10:15" ht="21" customHeight="1">
      <c r="J629" s="210"/>
      <c r="K629" s="210"/>
      <c r="L629" s="210"/>
      <c r="M629" s="210"/>
      <c r="N629" s="210"/>
      <c r="O629" s="210"/>
    </row>
    <row r="630" spans="10:15" ht="21" customHeight="1">
      <c r="J630" s="210"/>
      <c r="K630" s="210"/>
      <c r="L630" s="210"/>
      <c r="M630" s="210"/>
      <c r="N630" s="210"/>
      <c r="O630" s="210"/>
    </row>
    <row r="631" spans="10:15" ht="21" customHeight="1">
      <c r="J631" s="210"/>
      <c r="K631" s="210"/>
      <c r="L631" s="210"/>
      <c r="M631" s="210"/>
      <c r="N631" s="210"/>
      <c r="O631" s="210"/>
    </row>
    <row r="632" spans="10:15" ht="21" customHeight="1">
      <c r="J632" s="210"/>
      <c r="K632" s="210"/>
      <c r="L632" s="210"/>
      <c r="M632" s="210"/>
      <c r="N632" s="210"/>
      <c r="O632" s="210"/>
    </row>
    <row r="633" spans="10:15" ht="21" customHeight="1">
      <c r="J633" s="210"/>
      <c r="K633" s="210"/>
      <c r="L633" s="210"/>
      <c r="M633" s="210"/>
      <c r="N633" s="210"/>
      <c r="O633" s="210"/>
    </row>
    <row r="634" spans="10:15" ht="21" customHeight="1">
      <c r="J634" s="210"/>
      <c r="K634" s="210"/>
      <c r="L634" s="210"/>
      <c r="M634" s="210"/>
      <c r="N634" s="210"/>
      <c r="O634" s="210"/>
    </row>
    <row r="635" spans="10:15" ht="21" customHeight="1">
      <c r="J635" s="210"/>
      <c r="K635" s="210"/>
      <c r="L635" s="210"/>
      <c r="M635" s="210"/>
      <c r="N635" s="210"/>
      <c r="O635" s="210"/>
    </row>
    <row r="636" spans="10:15" ht="21" customHeight="1">
      <c r="J636" s="210"/>
      <c r="K636" s="210"/>
      <c r="L636" s="210"/>
      <c r="M636" s="210"/>
      <c r="N636" s="210"/>
      <c r="O636" s="210"/>
    </row>
    <row r="637" spans="10:13" ht="21" customHeight="1">
      <c r="J637" s="210"/>
      <c r="K637" s="210"/>
      <c r="L637" s="210"/>
      <c r="M637" s="210"/>
    </row>
  </sheetData>
  <sheetProtection/>
  <mergeCells count="38">
    <mergeCell ref="A270:I270"/>
    <mergeCell ref="A344:I344"/>
    <mergeCell ref="A420:I420"/>
    <mergeCell ref="A459:I459"/>
    <mergeCell ref="A497:I497"/>
    <mergeCell ref="A308:I308"/>
    <mergeCell ref="A218:F218"/>
    <mergeCell ref="A116:I116"/>
    <mergeCell ref="A154:I154"/>
    <mergeCell ref="A192:I192"/>
    <mergeCell ref="A78:I78"/>
    <mergeCell ref="A230:I230"/>
    <mergeCell ref="N400:O400"/>
    <mergeCell ref="N490:O490"/>
    <mergeCell ref="A382:I382"/>
    <mergeCell ref="O8:P8"/>
    <mergeCell ref="O80:P80"/>
    <mergeCell ref="N310:O310"/>
    <mergeCell ref="N460:O460"/>
    <mergeCell ref="B368:E368"/>
    <mergeCell ref="A39:I39"/>
    <mergeCell ref="A61:F61"/>
    <mergeCell ref="A533:I533"/>
    <mergeCell ref="N595:O595"/>
    <mergeCell ref="B558:F558"/>
    <mergeCell ref="F549:G549"/>
    <mergeCell ref="A595:E595"/>
    <mergeCell ref="A571:I571"/>
    <mergeCell ref="A1:I1"/>
    <mergeCell ref="F309:G309"/>
    <mergeCell ref="A3:I3"/>
    <mergeCell ref="A43:F43"/>
    <mergeCell ref="F271:G271"/>
    <mergeCell ref="A225:I225"/>
    <mergeCell ref="A226:I226"/>
    <mergeCell ref="A229:I229"/>
    <mergeCell ref="A54:F54"/>
    <mergeCell ref="A196:F196"/>
  </mergeCells>
  <printOptions/>
  <pageMargins left="0.6692913385826772" right="0.03937007874015748" top="0.4330708661417323" bottom="0.4330708661417323" header="0.275590551181102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8"/>
  </sheetPr>
  <dimension ref="A1:R167"/>
  <sheetViews>
    <sheetView view="pageBreakPreview" zoomScaleSheetLayoutView="100" zoomScalePageLayoutView="0" workbookViewId="0" topLeftCell="A97">
      <selection activeCell="B111" sqref="B111"/>
    </sheetView>
  </sheetViews>
  <sheetFormatPr defaultColWidth="9.140625" defaultRowHeight="21" customHeight="1"/>
  <cols>
    <col min="1" max="5" width="9.140625" style="210" customWidth="1"/>
    <col min="6" max="6" width="23.421875" style="210" customWidth="1"/>
    <col min="7" max="7" width="7.421875" style="210" customWidth="1"/>
    <col min="8" max="8" width="13.28125" style="233" customWidth="1"/>
    <col min="9" max="9" width="7.28125" style="236" customWidth="1"/>
    <col min="10" max="10" width="14.57421875" style="308" customWidth="1"/>
    <col min="11" max="11" width="12.00390625" style="308" customWidth="1"/>
    <col min="12" max="12" width="6.8515625" style="308" customWidth="1"/>
    <col min="13" max="13" width="17.140625" style="308" customWidth="1"/>
    <col min="14" max="14" width="12.8515625" style="308" customWidth="1"/>
    <col min="15" max="16384" width="9.140625" style="215" customWidth="1"/>
  </cols>
  <sheetData>
    <row r="1" spans="1:9" ht="21" customHeight="1">
      <c r="A1" s="668" t="s">
        <v>931</v>
      </c>
      <c r="B1" s="668"/>
      <c r="C1" s="668"/>
      <c r="D1" s="668"/>
      <c r="E1" s="668"/>
      <c r="F1" s="668"/>
      <c r="G1" s="668"/>
      <c r="H1" s="668"/>
      <c r="I1" s="668"/>
    </row>
    <row r="2" spans="1:12" ht="21" customHeight="1">
      <c r="A2" s="690" t="s">
        <v>31</v>
      </c>
      <c r="B2" s="691"/>
      <c r="C2" s="691"/>
      <c r="D2" s="691"/>
      <c r="E2" s="691"/>
      <c r="F2" s="691"/>
      <c r="G2" s="691"/>
      <c r="H2" s="691"/>
      <c r="I2" s="691"/>
      <c r="J2" s="309"/>
      <c r="K2" s="309"/>
      <c r="L2" s="309"/>
    </row>
    <row r="3" spans="1:12" ht="21" customHeight="1">
      <c r="A3" s="310"/>
      <c r="B3" s="311"/>
      <c r="C3" s="311"/>
      <c r="D3" s="311"/>
      <c r="E3" s="311"/>
      <c r="F3" s="312"/>
      <c r="G3" s="312" t="s">
        <v>196</v>
      </c>
      <c r="H3" s="313">
        <f>H5+H76</f>
        <v>3820500</v>
      </c>
      <c r="I3" s="314" t="s">
        <v>197</v>
      </c>
      <c r="J3" s="309"/>
      <c r="K3" s="309"/>
      <c r="L3" s="309"/>
    </row>
    <row r="4" spans="1:14" ht="21" customHeight="1">
      <c r="A4" s="213"/>
      <c r="B4" s="214"/>
      <c r="C4" s="215"/>
      <c r="D4" s="214"/>
      <c r="E4" s="215"/>
      <c r="F4" s="216"/>
      <c r="G4" s="216"/>
      <c r="H4" s="315"/>
      <c r="I4" s="263"/>
      <c r="J4" s="316"/>
      <c r="K4" s="317"/>
      <c r="L4" s="316"/>
      <c r="N4" s="318"/>
    </row>
    <row r="5" spans="1:14" ht="21" customHeight="1">
      <c r="A5" s="319" t="s">
        <v>214</v>
      </c>
      <c r="B5" s="319"/>
      <c r="C5" s="319"/>
      <c r="D5" s="320" t="s">
        <v>245</v>
      </c>
      <c r="E5" s="319"/>
      <c r="F5" s="321"/>
      <c r="G5" s="321" t="s">
        <v>196</v>
      </c>
      <c r="H5" s="322">
        <f>H6</f>
        <v>2667000</v>
      </c>
      <c r="I5" s="323" t="s">
        <v>197</v>
      </c>
      <c r="J5" s="316"/>
      <c r="K5" s="317"/>
      <c r="L5" s="316"/>
      <c r="N5" s="318"/>
    </row>
    <row r="6" spans="1:14" ht="21" customHeight="1">
      <c r="A6" s="324" t="s">
        <v>215</v>
      </c>
      <c r="B6" s="325"/>
      <c r="C6" s="325"/>
      <c r="D6" s="326" t="s">
        <v>98</v>
      </c>
      <c r="E6" s="325"/>
      <c r="F6" s="327"/>
      <c r="G6" s="327" t="s">
        <v>196</v>
      </c>
      <c r="H6" s="322">
        <f>H7+H13+H39</f>
        <v>2667000</v>
      </c>
      <c r="I6" s="328" t="s">
        <v>197</v>
      </c>
      <c r="J6" s="233"/>
      <c r="K6" s="233"/>
      <c r="L6" s="233"/>
      <c r="M6" s="685" t="s">
        <v>941</v>
      </c>
      <c r="N6" s="685"/>
    </row>
    <row r="7" spans="1:14" ht="21" customHeight="1">
      <c r="A7" s="222" t="s">
        <v>194</v>
      </c>
      <c r="C7" s="329" t="s">
        <v>107</v>
      </c>
      <c r="F7" s="223"/>
      <c r="G7" s="223" t="s">
        <v>196</v>
      </c>
      <c r="H7" s="225">
        <f>H8</f>
        <v>122000</v>
      </c>
      <c r="I7" s="252" t="s">
        <v>197</v>
      </c>
      <c r="J7" s="233"/>
      <c r="K7" s="233"/>
      <c r="L7" s="233"/>
      <c r="M7" s="497"/>
      <c r="N7" s="497"/>
    </row>
    <row r="8" spans="1:16" ht="21" customHeight="1">
      <c r="A8" s="208" t="s">
        <v>618</v>
      </c>
      <c r="F8" s="223"/>
      <c r="G8" s="223" t="s">
        <v>196</v>
      </c>
      <c r="H8" s="225">
        <f>H9+H11</f>
        <v>122000</v>
      </c>
      <c r="I8" s="252" t="s">
        <v>197</v>
      </c>
      <c r="J8" s="233"/>
      <c r="K8" s="300"/>
      <c r="L8" s="300"/>
      <c r="M8" s="285" t="s">
        <v>309</v>
      </c>
      <c r="N8" s="286">
        <v>0</v>
      </c>
      <c r="O8" s="255" t="s">
        <v>581</v>
      </c>
      <c r="P8" s="255" t="s">
        <v>582</v>
      </c>
    </row>
    <row r="9" spans="1:16" ht="21" customHeight="1">
      <c r="A9" s="207" t="s">
        <v>507</v>
      </c>
      <c r="B9" s="207"/>
      <c r="C9" s="329"/>
      <c r="D9" s="329" t="s">
        <v>243</v>
      </c>
      <c r="G9" s="223" t="s">
        <v>199</v>
      </c>
      <c r="H9" s="225">
        <v>110000</v>
      </c>
      <c r="I9" s="252" t="s">
        <v>197</v>
      </c>
      <c r="J9" s="233"/>
      <c r="K9" s="300"/>
      <c r="L9" s="300"/>
      <c r="M9" s="285" t="s">
        <v>580</v>
      </c>
      <c r="N9" s="286">
        <f>O9+P9</f>
        <v>122000</v>
      </c>
      <c r="O9" s="221">
        <f>H9</f>
        <v>110000</v>
      </c>
      <c r="P9" s="221">
        <f>H11</f>
        <v>12000</v>
      </c>
    </row>
    <row r="10" spans="1:14" ht="21" customHeight="1">
      <c r="A10" s="227" t="s">
        <v>323</v>
      </c>
      <c r="B10" s="210" t="s">
        <v>562</v>
      </c>
      <c r="H10" s="231"/>
      <c r="J10" s="233"/>
      <c r="K10" s="233"/>
      <c r="L10" s="233"/>
      <c r="M10" s="285" t="s">
        <v>418</v>
      </c>
      <c r="N10" s="286">
        <v>0</v>
      </c>
    </row>
    <row r="11" spans="1:12" ht="21" customHeight="1">
      <c r="A11" s="207" t="s">
        <v>200</v>
      </c>
      <c r="B11" s="207"/>
      <c r="C11" s="207"/>
      <c r="D11" s="329" t="s">
        <v>244</v>
      </c>
      <c r="G11" s="223" t="s">
        <v>199</v>
      </c>
      <c r="H11" s="225">
        <v>12000</v>
      </c>
      <c r="I11" s="252" t="s">
        <v>197</v>
      </c>
      <c r="J11" s="233"/>
      <c r="K11" s="233"/>
      <c r="L11" s="233"/>
    </row>
    <row r="12" spans="1:12" ht="21" customHeight="1">
      <c r="A12" s="227" t="s">
        <v>323</v>
      </c>
      <c r="B12" s="210" t="s">
        <v>4</v>
      </c>
      <c r="H12" s="231"/>
      <c r="J12" s="330"/>
      <c r="K12" s="233"/>
      <c r="L12" s="233"/>
    </row>
    <row r="13" spans="1:14" s="210" customFormat="1" ht="21" customHeight="1">
      <c r="A13" s="222" t="s">
        <v>334</v>
      </c>
      <c r="C13" s="329" t="s">
        <v>246</v>
      </c>
      <c r="F13" s="216"/>
      <c r="G13" s="223" t="s">
        <v>196</v>
      </c>
      <c r="H13" s="251">
        <f>H14+H29+H32</f>
        <v>1955000</v>
      </c>
      <c r="I13" s="252" t="s">
        <v>197</v>
      </c>
      <c r="J13" s="233"/>
      <c r="K13" s="233"/>
      <c r="L13" s="233"/>
      <c r="M13" s="233"/>
      <c r="N13" s="233"/>
    </row>
    <row r="14" spans="1:14" s="210" customFormat="1" ht="21" customHeight="1">
      <c r="A14" s="208" t="s">
        <v>202</v>
      </c>
      <c r="B14" s="210">
        <v>532000</v>
      </c>
      <c r="F14" s="223"/>
      <c r="G14" s="223" t="s">
        <v>196</v>
      </c>
      <c r="H14" s="251">
        <f>H15+H17</f>
        <v>680000</v>
      </c>
      <c r="I14" s="252" t="s">
        <v>197</v>
      </c>
      <c r="J14" s="233"/>
      <c r="K14" s="233"/>
      <c r="L14" s="233"/>
      <c r="M14" s="233"/>
      <c r="N14" s="233"/>
    </row>
    <row r="15" spans="1:14" s="210" customFormat="1" ht="21" customHeight="1">
      <c r="A15" s="212" t="s">
        <v>570</v>
      </c>
      <c r="B15" s="224"/>
      <c r="C15" s="224"/>
      <c r="D15" s="277">
        <v>320100</v>
      </c>
      <c r="E15" s="211"/>
      <c r="F15" s="227"/>
      <c r="G15" s="227" t="s">
        <v>199</v>
      </c>
      <c r="H15" s="235">
        <v>240000</v>
      </c>
      <c r="I15" s="236" t="s">
        <v>197</v>
      </c>
      <c r="J15" s="233"/>
      <c r="K15" s="233"/>
      <c r="L15" s="233"/>
      <c r="M15" s="233"/>
      <c r="N15" s="233"/>
    </row>
    <row r="16" spans="1:12" ht="21" customHeight="1">
      <c r="A16" s="227" t="s">
        <v>67</v>
      </c>
      <c r="B16" s="210" t="s">
        <v>701</v>
      </c>
      <c r="C16" s="224"/>
      <c r="D16" s="593"/>
      <c r="E16" s="211"/>
      <c r="F16" s="227"/>
      <c r="G16" s="227"/>
      <c r="H16" s="235"/>
      <c r="J16" s="215"/>
      <c r="K16" s="215"/>
      <c r="L16" s="215"/>
    </row>
    <row r="17" spans="1:12" ht="21" customHeight="1">
      <c r="A17" s="207" t="s">
        <v>35</v>
      </c>
      <c r="B17" s="207"/>
      <c r="C17" s="207"/>
      <c r="D17" s="211">
        <v>320400</v>
      </c>
      <c r="E17" s="207" t="s">
        <v>1075</v>
      </c>
      <c r="F17" s="223"/>
      <c r="G17" s="223" t="s">
        <v>196</v>
      </c>
      <c r="H17" s="251">
        <f>H18+H21+H25</f>
        <v>440000</v>
      </c>
      <c r="I17" s="252" t="s">
        <v>197</v>
      </c>
      <c r="J17" s="215"/>
      <c r="K17" s="215"/>
      <c r="L17" s="215"/>
    </row>
    <row r="18" spans="1:12" ht="21" customHeight="1">
      <c r="A18" s="227" t="s">
        <v>67</v>
      </c>
      <c r="B18" s="210" t="s">
        <v>461</v>
      </c>
      <c r="D18" s="211"/>
      <c r="E18" s="550"/>
      <c r="F18" s="211"/>
      <c r="G18" s="227" t="s">
        <v>199</v>
      </c>
      <c r="H18" s="559">
        <v>300000</v>
      </c>
      <c r="I18" s="236" t="s">
        <v>197</v>
      </c>
      <c r="J18" s="215"/>
      <c r="K18" s="215"/>
      <c r="L18" s="215"/>
    </row>
    <row r="19" spans="1:12" ht="21" customHeight="1">
      <c r="A19" s="227"/>
      <c r="B19" s="210" t="s">
        <v>463</v>
      </c>
      <c r="D19" s="211"/>
      <c r="E19" s="550"/>
      <c r="F19" s="211"/>
      <c r="G19" s="223"/>
      <c r="H19" s="559" t="s">
        <v>192</v>
      </c>
      <c r="J19" s="215"/>
      <c r="K19" s="215"/>
      <c r="L19" s="215"/>
    </row>
    <row r="20" spans="1:12" ht="21" customHeight="1">
      <c r="A20" s="227"/>
      <c r="B20" s="210" t="s">
        <v>462</v>
      </c>
      <c r="D20" s="211"/>
      <c r="E20" s="550"/>
      <c r="F20" s="211"/>
      <c r="G20" s="227"/>
      <c r="H20" s="559"/>
      <c r="J20" s="215"/>
      <c r="K20" s="215"/>
      <c r="L20" s="215"/>
    </row>
    <row r="21" spans="1:12" ht="21" customHeight="1">
      <c r="A21" s="211" t="s">
        <v>821</v>
      </c>
      <c r="D21" s="211"/>
      <c r="E21" s="550"/>
      <c r="F21" s="211"/>
      <c r="G21" s="227" t="s">
        <v>199</v>
      </c>
      <c r="H21" s="559">
        <v>70000</v>
      </c>
      <c r="I21" s="236" t="s">
        <v>197</v>
      </c>
      <c r="J21" s="215"/>
      <c r="K21" s="215"/>
      <c r="L21" s="215"/>
    </row>
    <row r="22" spans="1:12" ht="21" customHeight="1">
      <c r="A22" s="227" t="s">
        <v>67</v>
      </c>
      <c r="B22" s="210" t="s">
        <v>801</v>
      </c>
      <c r="D22" s="211"/>
      <c r="E22" s="550"/>
      <c r="F22" s="211"/>
      <c r="G22" s="227"/>
      <c r="H22" s="559"/>
      <c r="J22" s="215"/>
      <c r="K22" s="215"/>
      <c r="L22" s="215"/>
    </row>
    <row r="23" spans="1:12" ht="21" customHeight="1">
      <c r="A23" s="227"/>
      <c r="B23" s="210" t="s">
        <v>802</v>
      </c>
      <c r="D23" s="211"/>
      <c r="E23" s="550"/>
      <c r="F23" s="211"/>
      <c r="G23" s="227"/>
      <c r="H23" s="559"/>
      <c r="J23" s="215"/>
      <c r="K23" s="215"/>
      <c r="L23" s="215"/>
    </row>
    <row r="24" spans="1:12" ht="21" customHeight="1">
      <c r="A24" s="227"/>
      <c r="B24" s="210" t="s">
        <v>994</v>
      </c>
      <c r="D24" s="211"/>
      <c r="E24" s="550"/>
      <c r="F24" s="211"/>
      <c r="G24" s="227"/>
      <c r="H24" s="559"/>
      <c r="J24" s="215"/>
      <c r="K24" s="215"/>
      <c r="L24" s="215"/>
    </row>
    <row r="25" spans="1:12" ht="21" customHeight="1">
      <c r="A25" s="211" t="s">
        <v>820</v>
      </c>
      <c r="D25" s="211"/>
      <c r="E25" s="550"/>
      <c r="F25" s="211"/>
      <c r="G25" s="227" t="s">
        <v>199</v>
      </c>
      <c r="H25" s="559">
        <v>70000</v>
      </c>
      <c r="I25" s="236" t="s">
        <v>197</v>
      </c>
      <c r="J25" s="215"/>
      <c r="K25" s="215"/>
      <c r="L25" s="215"/>
    </row>
    <row r="26" spans="1:12" ht="21" customHeight="1">
      <c r="A26" s="227" t="s">
        <v>67</v>
      </c>
      <c r="B26" s="210" t="s">
        <v>803</v>
      </c>
      <c r="D26" s="211"/>
      <c r="E26" s="550"/>
      <c r="F26" s="211"/>
      <c r="G26" s="227"/>
      <c r="H26" s="559"/>
      <c r="J26" s="215"/>
      <c r="K26" s="215"/>
      <c r="L26" s="215"/>
    </row>
    <row r="27" spans="1:12" ht="21" customHeight="1">
      <c r="A27" s="227"/>
      <c r="B27" s="210" t="s">
        <v>804</v>
      </c>
      <c r="D27" s="211"/>
      <c r="E27" s="550"/>
      <c r="F27" s="211"/>
      <c r="G27" s="227"/>
      <c r="H27" s="559"/>
      <c r="J27" s="215"/>
      <c r="K27" s="215"/>
      <c r="L27" s="215"/>
    </row>
    <row r="28" spans="1:12" ht="21" customHeight="1">
      <c r="A28" s="227"/>
      <c r="B28" s="210" t="s">
        <v>995</v>
      </c>
      <c r="D28" s="211"/>
      <c r="E28" s="550"/>
      <c r="F28" s="211"/>
      <c r="G28" s="227"/>
      <c r="H28" s="559"/>
      <c r="J28" s="215"/>
      <c r="K28" s="215"/>
      <c r="L28" s="215"/>
    </row>
    <row r="29" spans="1:12" ht="21" customHeight="1">
      <c r="A29" s="208" t="s">
        <v>204</v>
      </c>
      <c r="B29" s="211">
        <v>533000</v>
      </c>
      <c r="C29" s="210" t="s">
        <v>1042</v>
      </c>
      <c r="D29" s="211"/>
      <c r="E29" s="550"/>
      <c r="F29" s="216"/>
      <c r="G29" s="223" t="s">
        <v>196</v>
      </c>
      <c r="H29" s="442">
        <f>H30</f>
        <v>25000</v>
      </c>
      <c r="I29" s="252" t="s">
        <v>197</v>
      </c>
      <c r="J29" s="215"/>
      <c r="K29" s="215"/>
      <c r="L29" s="215"/>
    </row>
    <row r="30" spans="1:14" ht="21" customHeight="1">
      <c r="A30" s="207" t="s">
        <v>1174</v>
      </c>
      <c r="B30" s="207"/>
      <c r="C30" s="207"/>
      <c r="D30" s="207"/>
      <c r="E30" s="207"/>
      <c r="F30" s="223"/>
      <c r="G30" s="223" t="s">
        <v>199</v>
      </c>
      <c r="H30" s="559">
        <v>25000</v>
      </c>
      <c r="I30" s="236" t="s">
        <v>197</v>
      </c>
      <c r="J30" s="215"/>
      <c r="K30" s="215"/>
      <c r="L30" s="215"/>
      <c r="M30" s="401"/>
      <c r="N30" s="401"/>
    </row>
    <row r="31" spans="1:14" ht="21" customHeight="1">
      <c r="A31" s="227" t="s">
        <v>67</v>
      </c>
      <c r="B31" s="210" t="s">
        <v>474</v>
      </c>
      <c r="D31" s="211"/>
      <c r="E31" s="550"/>
      <c r="F31" s="211"/>
      <c r="G31" s="223"/>
      <c r="H31" s="559"/>
      <c r="J31" s="215"/>
      <c r="K31" s="215"/>
      <c r="L31" s="215"/>
      <c r="M31" s="401"/>
      <c r="N31" s="401"/>
    </row>
    <row r="32" spans="1:12" ht="21" customHeight="1">
      <c r="A32" s="208" t="s">
        <v>45</v>
      </c>
      <c r="C32" s="211">
        <v>534000</v>
      </c>
      <c r="F32" s="216"/>
      <c r="G32" s="223" t="s">
        <v>196</v>
      </c>
      <c r="H32" s="275">
        <f>H33</f>
        <v>1250000</v>
      </c>
      <c r="I32" s="252" t="s">
        <v>197</v>
      </c>
      <c r="J32" s="215"/>
      <c r="K32" s="215"/>
      <c r="L32" s="215"/>
    </row>
    <row r="33" spans="1:12" ht="21" customHeight="1">
      <c r="A33" s="207" t="s">
        <v>46</v>
      </c>
      <c r="B33" s="211">
        <v>340100</v>
      </c>
      <c r="C33" s="207"/>
      <c r="D33" s="207"/>
      <c r="E33" s="207"/>
      <c r="F33" s="223"/>
      <c r="G33" s="227" t="s">
        <v>199</v>
      </c>
      <c r="H33" s="559">
        <v>1250000</v>
      </c>
      <c r="I33" s="236" t="s">
        <v>197</v>
      </c>
      <c r="J33" s="215"/>
      <c r="K33" s="215"/>
      <c r="L33" s="215"/>
    </row>
    <row r="34" spans="1:12" ht="21" customHeight="1">
      <c r="A34" s="227" t="s">
        <v>67</v>
      </c>
      <c r="B34" s="210" t="s">
        <v>302</v>
      </c>
      <c r="D34" s="211"/>
      <c r="E34" s="550"/>
      <c r="F34" s="211"/>
      <c r="G34" s="211"/>
      <c r="H34" s="559"/>
      <c r="J34" s="215"/>
      <c r="K34" s="215"/>
      <c r="L34" s="215"/>
    </row>
    <row r="35" spans="1:12" ht="21" customHeight="1">
      <c r="A35" s="227"/>
      <c r="D35" s="211"/>
      <c r="E35" s="550"/>
      <c r="F35" s="211"/>
      <c r="G35" s="211"/>
      <c r="H35" s="559"/>
      <c r="J35" s="215"/>
      <c r="K35" s="215"/>
      <c r="L35" s="215"/>
    </row>
    <row r="36" spans="1:12" ht="21" customHeight="1">
      <c r="A36" s="227"/>
      <c r="D36" s="211"/>
      <c r="E36" s="550"/>
      <c r="F36" s="211"/>
      <c r="G36" s="211"/>
      <c r="H36" s="559"/>
      <c r="J36" s="215"/>
      <c r="K36" s="215"/>
      <c r="L36" s="215"/>
    </row>
    <row r="37" spans="1:12" ht="21" customHeight="1">
      <c r="A37" s="227"/>
      <c r="D37" s="211"/>
      <c r="E37" s="550"/>
      <c r="F37" s="211"/>
      <c r="G37" s="211"/>
      <c r="H37" s="559"/>
      <c r="J37" s="215"/>
      <c r="K37" s="215"/>
      <c r="L37" s="215"/>
    </row>
    <row r="38" spans="1:9" ht="21" customHeight="1">
      <c r="A38" s="668" t="s">
        <v>932</v>
      </c>
      <c r="B38" s="668"/>
      <c r="C38" s="668"/>
      <c r="D38" s="668"/>
      <c r="E38" s="668"/>
      <c r="F38" s="668"/>
      <c r="G38" s="668"/>
      <c r="H38" s="668"/>
      <c r="I38" s="668"/>
    </row>
    <row r="39" spans="1:12" ht="21" customHeight="1">
      <c r="A39" s="594" t="s">
        <v>206</v>
      </c>
      <c r="B39" s="214">
        <v>540000</v>
      </c>
      <c r="C39" s="293"/>
      <c r="D39" s="293"/>
      <c r="E39" s="293"/>
      <c r="F39" s="216"/>
      <c r="G39" s="216" t="s">
        <v>196</v>
      </c>
      <c r="H39" s="298">
        <f>H40</f>
        <v>590000</v>
      </c>
      <c r="I39" s="263" t="s">
        <v>197</v>
      </c>
      <c r="J39" s="215"/>
      <c r="K39" s="215"/>
      <c r="L39" s="215"/>
    </row>
    <row r="40" spans="1:12" ht="21" customHeight="1">
      <c r="A40" s="213" t="s">
        <v>1175</v>
      </c>
      <c r="B40" s="288"/>
      <c r="C40" s="288"/>
      <c r="D40" s="215"/>
      <c r="E40" s="215"/>
      <c r="F40" s="264"/>
      <c r="G40" s="264" t="s">
        <v>196</v>
      </c>
      <c r="H40" s="595">
        <f>H48+H41</f>
        <v>590000</v>
      </c>
      <c r="I40" s="596" t="s">
        <v>197</v>
      </c>
      <c r="J40" s="215"/>
      <c r="K40" s="215"/>
      <c r="L40" s="215"/>
    </row>
    <row r="41" spans="1:12" ht="21" customHeight="1">
      <c r="A41" s="293" t="s">
        <v>1168</v>
      </c>
      <c r="B41" s="215"/>
      <c r="C41" s="293"/>
      <c r="D41" s="215"/>
      <c r="E41" s="214"/>
      <c r="F41" s="264"/>
      <c r="G41" s="264" t="s">
        <v>196</v>
      </c>
      <c r="H41" s="489">
        <f>H42</f>
        <v>140000</v>
      </c>
      <c r="I41" s="596" t="s">
        <v>197</v>
      </c>
      <c r="J41" s="215"/>
      <c r="K41" s="215"/>
      <c r="L41" s="215"/>
    </row>
    <row r="42" spans="1:12" ht="21" customHeight="1">
      <c r="A42" s="293" t="s">
        <v>1076</v>
      </c>
      <c r="B42" s="215"/>
      <c r="C42" s="293"/>
      <c r="D42" s="215"/>
      <c r="E42" s="214"/>
      <c r="F42" s="264"/>
      <c r="G42" s="264" t="s">
        <v>199</v>
      </c>
      <c r="H42" s="489">
        <v>140000</v>
      </c>
      <c r="I42" s="596" t="s">
        <v>197</v>
      </c>
      <c r="J42" s="215"/>
      <c r="K42" s="215"/>
      <c r="L42" s="215"/>
    </row>
    <row r="43" spans="1:12" ht="21" customHeight="1">
      <c r="A43" s="581" t="s">
        <v>67</v>
      </c>
      <c r="B43" s="597" t="s">
        <v>805</v>
      </c>
      <c r="C43" s="262"/>
      <c r="D43" s="215"/>
      <c r="E43" s="214"/>
      <c r="F43" s="264"/>
      <c r="G43" s="288"/>
      <c r="H43" s="489"/>
      <c r="I43" s="596"/>
      <c r="J43" s="215"/>
      <c r="K43" s="215"/>
      <c r="L43" s="215"/>
    </row>
    <row r="44" spans="1:12" ht="21" customHeight="1">
      <c r="A44" s="293"/>
      <c r="B44" s="215" t="s">
        <v>806</v>
      </c>
      <c r="C44" s="293"/>
      <c r="D44" s="215"/>
      <c r="E44" s="214"/>
      <c r="F44" s="264"/>
      <c r="G44" s="288"/>
      <c r="H44" s="489"/>
      <c r="I44" s="596"/>
      <c r="J44" s="215"/>
      <c r="K44" s="215"/>
      <c r="L44" s="215"/>
    </row>
    <row r="45" spans="1:12" ht="21" customHeight="1">
      <c r="A45" s="293"/>
      <c r="B45" s="215" t="s">
        <v>807</v>
      </c>
      <c r="C45" s="293"/>
      <c r="D45" s="215"/>
      <c r="E45" s="214"/>
      <c r="F45" s="264"/>
      <c r="G45" s="288"/>
      <c r="H45" s="489"/>
      <c r="I45" s="596"/>
      <c r="J45" s="215"/>
      <c r="K45" s="215"/>
      <c r="L45" s="215"/>
    </row>
    <row r="46" spans="1:12" ht="21" customHeight="1">
      <c r="A46" s="293"/>
      <c r="B46" s="215" t="s">
        <v>808</v>
      </c>
      <c r="C46" s="293"/>
      <c r="D46" s="215"/>
      <c r="E46" s="214"/>
      <c r="F46" s="264"/>
      <c r="G46" s="288"/>
      <c r="H46" s="489"/>
      <c r="I46" s="596"/>
      <c r="J46" s="215"/>
      <c r="K46" s="215"/>
      <c r="L46" s="215"/>
    </row>
    <row r="47" spans="1:12" ht="21" customHeight="1">
      <c r="A47" s="293"/>
      <c r="B47" s="215" t="s">
        <v>809</v>
      </c>
      <c r="C47" s="293"/>
      <c r="D47" s="215"/>
      <c r="E47" s="214"/>
      <c r="F47" s="264"/>
      <c r="G47" s="288"/>
      <c r="H47" s="489"/>
      <c r="I47" s="596"/>
      <c r="J47" s="215"/>
      <c r="K47" s="215"/>
      <c r="L47" s="215"/>
    </row>
    <row r="48" spans="1:12" ht="21" customHeight="1">
      <c r="A48" s="293" t="s">
        <v>1176</v>
      </c>
      <c r="B48" s="215"/>
      <c r="C48" s="293"/>
      <c r="D48" s="215"/>
      <c r="E48" s="214"/>
      <c r="F48" s="264"/>
      <c r="G48" s="264" t="s">
        <v>196</v>
      </c>
      <c r="H48" s="489">
        <f>H49+H54</f>
        <v>450000</v>
      </c>
      <c r="I48" s="596" t="s">
        <v>197</v>
      </c>
      <c r="J48" s="215"/>
      <c r="K48" s="215"/>
      <c r="L48" s="215"/>
    </row>
    <row r="49" spans="1:12" ht="21" customHeight="1">
      <c r="A49" s="288" t="s">
        <v>1077</v>
      </c>
      <c r="B49" s="215"/>
      <c r="C49" s="293"/>
      <c r="D49" s="215"/>
      <c r="E49" s="214"/>
      <c r="F49" s="264"/>
      <c r="G49" s="264" t="s">
        <v>199</v>
      </c>
      <c r="H49" s="489">
        <v>300000</v>
      </c>
      <c r="I49" s="596" t="s">
        <v>197</v>
      </c>
      <c r="J49" s="215"/>
      <c r="K49" s="215"/>
      <c r="L49" s="215"/>
    </row>
    <row r="50" spans="1:12" ht="21" customHeight="1">
      <c r="A50" s="581" t="s">
        <v>67</v>
      </c>
      <c r="B50" s="215" t="s">
        <v>810</v>
      </c>
      <c r="C50" s="293"/>
      <c r="D50" s="215"/>
      <c r="E50" s="214"/>
      <c r="F50" s="264"/>
      <c r="G50" s="288"/>
      <c r="H50" s="489"/>
      <c r="I50" s="596"/>
      <c r="J50" s="215"/>
      <c r="K50" s="215"/>
      <c r="L50" s="215"/>
    </row>
    <row r="51" spans="1:12" ht="21" customHeight="1">
      <c r="A51" s="581"/>
      <c r="B51" s="215" t="s">
        <v>811</v>
      </c>
      <c r="C51" s="293"/>
      <c r="D51" s="215"/>
      <c r="E51" s="214"/>
      <c r="F51" s="264"/>
      <c r="G51" s="288"/>
      <c r="H51" s="489"/>
      <c r="I51" s="596"/>
      <c r="J51" s="215"/>
      <c r="K51" s="215"/>
      <c r="L51" s="215"/>
    </row>
    <row r="52" spans="1:12" ht="21" customHeight="1">
      <c r="A52" s="581"/>
      <c r="B52" s="215" t="s">
        <v>812</v>
      </c>
      <c r="C52" s="293"/>
      <c r="D52" s="215"/>
      <c r="E52" s="214"/>
      <c r="F52" s="264"/>
      <c r="G52" s="288"/>
      <c r="H52" s="489"/>
      <c r="I52" s="596"/>
      <c r="J52" s="215"/>
      <c r="K52" s="215"/>
      <c r="L52" s="215"/>
    </row>
    <row r="53" spans="1:12" ht="21" customHeight="1">
      <c r="A53" s="581"/>
      <c r="B53" s="215" t="s">
        <v>996</v>
      </c>
      <c r="C53" s="293"/>
      <c r="D53" s="215"/>
      <c r="E53" s="214"/>
      <c r="F53" s="264"/>
      <c r="G53" s="288"/>
      <c r="H53" s="489"/>
      <c r="I53" s="596"/>
      <c r="J53" s="215"/>
      <c r="K53" s="215"/>
      <c r="L53" s="215"/>
    </row>
    <row r="54" spans="1:12" ht="21" customHeight="1">
      <c r="A54" s="288" t="s">
        <v>1078</v>
      </c>
      <c r="B54" s="215"/>
      <c r="C54" s="293"/>
      <c r="D54" s="215"/>
      <c r="E54" s="214"/>
      <c r="F54" s="264"/>
      <c r="G54" s="264" t="s">
        <v>199</v>
      </c>
      <c r="H54" s="489">
        <v>150000</v>
      </c>
      <c r="I54" s="596" t="s">
        <v>197</v>
      </c>
      <c r="J54" s="215"/>
      <c r="K54" s="215"/>
      <c r="L54" s="215"/>
    </row>
    <row r="55" spans="1:12" ht="21" customHeight="1">
      <c r="A55" s="581" t="s">
        <v>67</v>
      </c>
      <c r="B55" s="215" t="s">
        <v>813</v>
      </c>
      <c r="C55" s="293"/>
      <c r="D55" s="215"/>
      <c r="E55" s="214"/>
      <c r="F55" s="264"/>
      <c r="G55" s="288"/>
      <c r="H55" s="489"/>
      <c r="I55" s="596"/>
      <c r="J55" s="215"/>
      <c r="K55" s="215"/>
      <c r="L55" s="215"/>
    </row>
    <row r="56" spans="1:12" ht="21" customHeight="1">
      <c r="A56" s="581"/>
      <c r="B56" s="215" t="s">
        <v>814</v>
      </c>
      <c r="C56" s="293"/>
      <c r="D56" s="215"/>
      <c r="E56" s="214"/>
      <c r="F56" s="264"/>
      <c r="G56" s="288"/>
      <c r="H56" s="489"/>
      <c r="I56" s="596"/>
      <c r="J56" s="215"/>
      <c r="K56" s="215"/>
      <c r="L56" s="215"/>
    </row>
    <row r="57" spans="1:12" ht="21" customHeight="1">
      <c r="A57" s="581"/>
      <c r="B57" s="215" t="s">
        <v>815</v>
      </c>
      <c r="C57" s="293"/>
      <c r="D57" s="215"/>
      <c r="E57" s="214"/>
      <c r="F57" s="264"/>
      <c r="G57" s="288"/>
      <c r="H57" s="489"/>
      <c r="I57" s="596"/>
      <c r="J57" s="215"/>
      <c r="K57" s="215"/>
      <c r="L57" s="215"/>
    </row>
    <row r="58" spans="1:12" ht="21" customHeight="1">
      <c r="A58" s="581"/>
      <c r="B58" s="215" t="s">
        <v>816</v>
      </c>
      <c r="C58" s="293"/>
      <c r="D58" s="215"/>
      <c r="E58" s="214"/>
      <c r="F58" s="264"/>
      <c r="G58" s="288"/>
      <c r="H58" s="489"/>
      <c r="I58" s="596"/>
      <c r="J58" s="215"/>
      <c r="K58" s="215"/>
      <c r="L58" s="215"/>
    </row>
    <row r="59" spans="1:12" ht="21" customHeight="1">
      <c r="A59" s="581"/>
      <c r="B59" s="215" t="s">
        <v>817</v>
      </c>
      <c r="C59" s="293"/>
      <c r="D59" s="215"/>
      <c r="E59" s="214"/>
      <c r="F59" s="264"/>
      <c r="G59" s="288"/>
      <c r="H59" s="489"/>
      <c r="I59" s="596"/>
      <c r="J59" s="215"/>
      <c r="K59" s="215"/>
      <c r="L59" s="215"/>
    </row>
    <row r="60" spans="1:12" ht="21" customHeight="1">
      <c r="A60" s="581"/>
      <c r="B60" s="215" t="s">
        <v>818</v>
      </c>
      <c r="C60" s="293"/>
      <c r="D60" s="215"/>
      <c r="E60" s="214"/>
      <c r="F60" s="264"/>
      <c r="G60" s="288"/>
      <c r="H60" s="489"/>
      <c r="I60" s="596"/>
      <c r="J60" s="215"/>
      <c r="K60" s="215"/>
      <c r="L60" s="215"/>
    </row>
    <row r="61" spans="1:12" ht="21" customHeight="1">
      <c r="A61" s="581"/>
      <c r="B61" s="215" t="s">
        <v>819</v>
      </c>
      <c r="C61" s="293"/>
      <c r="D61" s="215"/>
      <c r="E61" s="214"/>
      <c r="F61" s="264"/>
      <c r="G61" s="288"/>
      <c r="H61" s="489"/>
      <c r="I61" s="596"/>
      <c r="J61" s="215"/>
      <c r="K61" s="215"/>
      <c r="L61" s="215"/>
    </row>
    <row r="62" spans="1:12" ht="21" customHeight="1">
      <c r="A62" s="581"/>
      <c r="B62" s="215" t="s">
        <v>997</v>
      </c>
      <c r="C62" s="293"/>
      <c r="D62" s="215"/>
      <c r="E62" s="214"/>
      <c r="F62" s="264"/>
      <c r="G62" s="288"/>
      <c r="H62" s="489"/>
      <c r="I62" s="596"/>
      <c r="J62" s="215"/>
      <c r="K62" s="215"/>
      <c r="L62" s="215"/>
    </row>
    <row r="63" spans="1:14" s="293" customFormat="1" ht="21" customHeight="1">
      <c r="A63" s="224"/>
      <c r="B63" s="207"/>
      <c r="C63" s="207"/>
      <c r="D63" s="224"/>
      <c r="E63" s="546"/>
      <c r="F63" s="224"/>
      <c r="G63" s="223"/>
      <c r="H63" s="442"/>
      <c r="I63" s="252"/>
      <c r="M63" s="483"/>
      <c r="N63" s="483"/>
    </row>
    <row r="64" spans="1:12" ht="21" customHeight="1">
      <c r="A64" s="227"/>
      <c r="D64" s="211"/>
      <c r="E64" s="550"/>
      <c r="F64" s="211"/>
      <c r="G64" s="227"/>
      <c r="H64" s="559"/>
      <c r="J64" s="215"/>
      <c r="K64" s="215"/>
      <c r="L64" s="215"/>
    </row>
    <row r="65" spans="1:12" ht="21" customHeight="1">
      <c r="A65" s="227"/>
      <c r="D65" s="211"/>
      <c r="E65" s="550"/>
      <c r="F65" s="211"/>
      <c r="G65" s="227"/>
      <c r="H65" s="559"/>
      <c r="J65" s="215"/>
      <c r="K65" s="215"/>
      <c r="L65" s="215"/>
    </row>
    <row r="66" spans="1:12" ht="21" customHeight="1">
      <c r="A66" s="227"/>
      <c r="D66" s="211"/>
      <c r="E66" s="550"/>
      <c r="F66" s="211"/>
      <c r="G66" s="227"/>
      <c r="H66" s="559"/>
      <c r="J66" s="215"/>
      <c r="K66" s="215"/>
      <c r="L66" s="215"/>
    </row>
    <row r="67" spans="1:12" ht="21" customHeight="1">
      <c r="A67" s="227"/>
      <c r="D67" s="211"/>
      <c r="E67" s="550"/>
      <c r="F67" s="211"/>
      <c r="G67" s="227"/>
      <c r="H67" s="559"/>
      <c r="J67" s="215"/>
      <c r="K67" s="215"/>
      <c r="L67" s="215"/>
    </row>
    <row r="68" spans="1:12" ht="21" customHeight="1">
      <c r="A68" s="227"/>
      <c r="D68" s="211"/>
      <c r="E68" s="550"/>
      <c r="F68" s="211"/>
      <c r="G68" s="227"/>
      <c r="H68" s="559"/>
      <c r="J68" s="215"/>
      <c r="K68" s="215"/>
      <c r="L68" s="215"/>
    </row>
    <row r="69" spans="1:12" ht="21" customHeight="1">
      <c r="A69" s="227"/>
      <c r="D69" s="211"/>
      <c r="E69" s="550"/>
      <c r="F69" s="211"/>
      <c r="G69" s="227"/>
      <c r="H69" s="559"/>
      <c r="J69" s="215"/>
      <c r="K69" s="215"/>
      <c r="L69" s="215"/>
    </row>
    <row r="70" spans="1:12" ht="21" customHeight="1">
      <c r="A70" s="227"/>
      <c r="D70" s="211"/>
      <c r="E70" s="550"/>
      <c r="F70" s="211"/>
      <c r="G70" s="227"/>
      <c r="H70" s="559"/>
      <c r="J70" s="215"/>
      <c r="K70" s="215"/>
      <c r="L70" s="215"/>
    </row>
    <row r="71" spans="1:12" ht="21" customHeight="1">
      <c r="A71" s="227"/>
      <c r="D71" s="211"/>
      <c r="E71" s="550"/>
      <c r="F71" s="211"/>
      <c r="G71" s="227"/>
      <c r="H71" s="559"/>
      <c r="J71" s="215"/>
      <c r="K71" s="215"/>
      <c r="L71" s="215"/>
    </row>
    <row r="72" spans="1:12" ht="21" customHeight="1">
      <c r="A72" s="227"/>
      <c r="D72" s="211"/>
      <c r="E72" s="550"/>
      <c r="F72" s="211"/>
      <c r="G72" s="227"/>
      <c r="H72" s="559"/>
      <c r="J72" s="215"/>
      <c r="K72" s="215"/>
      <c r="L72" s="215"/>
    </row>
    <row r="73" spans="1:12" ht="21" customHeight="1">
      <c r="A73" s="227"/>
      <c r="D73" s="211"/>
      <c r="E73" s="550"/>
      <c r="F73" s="211"/>
      <c r="G73" s="227"/>
      <c r="H73" s="559"/>
      <c r="J73" s="215"/>
      <c r="K73" s="215"/>
      <c r="L73" s="215"/>
    </row>
    <row r="74" spans="1:12" ht="21" customHeight="1">
      <c r="A74" s="227"/>
      <c r="D74" s="211"/>
      <c r="E74" s="550"/>
      <c r="F74" s="211"/>
      <c r="G74" s="227"/>
      <c r="H74" s="559"/>
      <c r="J74" s="215"/>
      <c r="K74" s="215"/>
      <c r="L74" s="215"/>
    </row>
    <row r="75" spans="1:9" ht="21" customHeight="1">
      <c r="A75" s="668" t="s">
        <v>708</v>
      </c>
      <c r="B75" s="668"/>
      <c r="C75" s="668"/>
      <c r="D75" s="668"/>
      <c r="E75" s="668"/>
      <c r="F75" s="668"/>
      <c r="G75" s="668"/>
      <c r="H75" s="668"/>
      <c r="I75" s="668"/>
    </row>
    <row r="76" spans="1:12" ht="21" customHeight="1">
      <c r="A76" s="267" t="s">
        <v>279</v>
      </c>
      <c r="B76" s="267"/>
      <c r="C76" s="267"/>
      <c r="D76" s="273" t="s">
        <v>247</v>
      </c>
      <c r="E76" s="267"/>
      <c r="F76" s="333"/>
      <c r="G76" s="333" t="s">
        <v>196</v>
      </c>
      <c r="H76" s="334">
        <f>H77</f>
        <v>1153500</v>
      </c>
      <c r="I76" s="335" t="s">
        <v>197</v>
      </c>
      <c r="J76" s="215"/>
      <c r="K76" s="215"/>
      <c r="L76" s="215"/>
    </row>
    <row r="77" spans="1:12" ht="21" customHeight="1">
      <c r="A77" s="274" t="s">
        <v>280</v>
      </c>
      <c r="B77" s="302"/>
      <c r="C77" s="306" t="s">
        <v>100</v>
      </c>
      <c r="D77" s="302"/>
      <c r="E77" s="302"/>
      <c r="F77" s="307"/>
      <c r="G77" s="307" t="s">
        <v>196</v>
      </c>
      <c r="H77" s="336">
        <f>H78+H84+H102</f>
        <v>1153500</v>
      </c>
      <c r="I77" s="245" t="s">
        <v>197</v>
      </c>
      <c r="J77" s="215"/>
      <c r="K77" s="215"/>
      <c r="L77" s="215"/>
    </row>
    <row r="78" spans="1:12" ht="21" customHeight="1">
      <c r="A78" s="222" t="s">
        <v>619</v>
      </c>
      <c r="F78" s="223"/>
      <c r="G78" s="223" t="s">
        <v>196</v>
      </c>
      <c r="H78" s="225">
        <f>H79</f>
        <v>182500</v>
      </c>
      <c r="I78" s="252" t="s">
        <v>197</v>
      </c>
      <c r="J78" s="215"/>
      <c r="K78" s="215"/>
      <c r="L78" s="215"/>
    </row>
    <row r="79" spans="1:14" ht="21" customHeight="1">
      <c r="A79" s="337" t="s">
        <v>618</v>
      </c>
      <c r="F79" s="223"/>
      <c r="G79" s="223" t="s">
        <v>196</v>
      </c>
      <c r="H79" s="225">
        <f>H80+H82</f>
        <v>182500</v>
      </c>
      <c r="I79" s="252" t="s">
        <v>197</v>
      </c>
      <c r="J79" s="215"/>
      <c r="K79" s="215"/>
      <c r="L79" s="215"/>
      <c r="M79" s="685" t="s">
        <v>942</v>
      </c>
      <c r="N79" s="685"/>
    </row>
    <row r="80" spans="1:16" ht="21" customHeight="1">
      <c r="A80" s="207" t="s">
        <v>563</v>
      </c>
      <c r="B80" s="207"/>
      <c r="C80" s="329"/>
      <c r="F80" s="223"/>
      <c r="G80" s="223" t="s">
        <v>199</v>
      </c>
      <c r="H80" s="225">
        <v>179000</v>
      </c>
      <c r="I80" s="252" t="s">
        <v>197</v>
      </c>
      <c r="J80" s="215"/>
      <c r="K80" s="215"/>
      <c r="L80" s="215"/>
      <c r="M80" s="285" t="s">
        <v>309</v>
      </c>
      <c r="N80" s="286">
        <v>0</v>
      </c>
      <c r="O80" s="255" t="s">
        <v>581</v>
      </c>
      <c r="P80" s="255" t="s">
        <v>582</v>
      </c>
    </row>
    <row r="81" spans="1:16" ht="21" customHeight="1">
      <c r="A81" s="227" t="s">
        <v>67</v>
      </c>
      <c r="B81" s="210" t="s">
        <v>622</v>
      </c>
      <c r="G81" s="227"/>
      <c r="H81" s="231"/>
      <c r="J81" s="215"/>
      <c r="K81" s="215"/>
      <c r="L81" s="215"/>
      <c r="M81" s="285" t="s">
        <v>580</v>
      </c>
      <c r="N81" s="286">
        <f>O81+P81</f>
        <v>182500</v>
      </c>
      <c r="O81" s="221">
        <f>H80</f>
        <v>179000</v>
      </c>
      <c r="P81" s="221">
        <f>H82</f>
        <v>3500</v>
      </c>
    </row>
    <row r="82" spans="1:14" ht="21" customHeight="1">
      <c r="A82" s="207" t="s">
        <v>200</v>
      </c>
      <c r="B82" s="207"/>
      <c r="C82" s="207"/>
      <c r="D82" s="329" t="s">
        <v>244</v>
      </c>
      <c r="G82" s="223" t="s">
        <v>199</v>
      </c>
      <c r="H82" s="225">
        <v>3500</v>
      </c>
      <c r="I82" s="252" t="s">
        <v>197</v>
      </c>
      <c r="J82" s="215"/>
      <c r="K82" s="215"/>
      <c r="L82" s="215"/>
      <c r="M82" s="285" t="s">
        <v>418</v>
      </c>
      <c r="N82" s="286">
        <v>0</v>
      </c>
    </row>
    <row r="83" spans="1:12" ht="21" customHeight="1">
      <c r="A83" s="227" t="s">
        <v>67</v>
      </c>
      <c r="B83" s="210" t="s">
        <v>623</v>
      </c>
      <c r="H83" s="231"/>
      <c r="J83" s="215"/>
      <c r="K83" s="215"/>
      <c r="L83" s="215"/>
    </row>
    <row r="84" spans="1:12" ht="21" customHeight="1">
      <c r="A84" s="222" t="s">
        <v>334</v>
      </c>
      <c r="C84" s="329" t="s">
        <v>246</v>
      </c>
      <c r="F84" s="223"/>
      <c r="G84" s="223" t="s">
        <v>196</v>
      </c>
      <c r="H84" s="251">
        <f>H85+H93+H99</f>
        <v>660000</v>
      </c>
      <c r="I84" s="252" t="s">
        <v>197</v>
      </c>
      <c r="J84" s="215"/>
      <c r="K84" s="215"/>
      <c r="L84" s="215"/>
    </row>
    <row r="85" spans="1:12" ht="21" customHeight="1">
      <c r="A85" s="337" t="s">
        <v>202</v>
      </c>
      <c r="B85" s="329" t="s">
        <v>248</v>
      </c>
      <c r="F85" s="223"/>
      <c r="G85" s="223" t="s">
        <v>196</v>
      </c>
      <c r="H85" s="251">
        <f>H90+H86</f>
        <v>280000</v>
      </c>
      <c r="I85" s="252" t="s">
        <v>197</v>
      </c>
      <c r="J85" s="215"/>
      <c r="K85" s="215"/>
      <c r="L85" s="215"/>
    </row>
    <row r="86" spans="1:12" ht="21" customHeight="1">
      <c r="A86" s="207" t="s">
        <v>203</v>
      </c>
      <c r="B86" s="329"/>
      <c r="D86" s="211">
        <v>320100</v>
      </c>
      <c r="F86" s="223"/>
      <c r="G86" s="223" t="s">
        <v>196</v>
      </c>
      <c r="H86" s="442">
        <f>H87+H89</f>
        <v>245000</v>
      </c>
      <c r="I86" s="252" t="s">
        <v>197</v>
      </c>
      <c r="J86" s="215"/>
      <c r="K86" s="215"/>
      <c r="L86" s="215"/>
    </row>
    <row r="87" spans="1:12" ht="21" customHeight="1">
      <c r="A87" s="549" t="s">
        <v>67</v>
      </c>
      <c r="B87" s="210" t="s">
        <v>284</v>
      </c>
      <c r="F87" s="223"/>
      <c r="G87" s="227" t="s">
        <v>199</v>
      </c>
      <c r="H87" s="559">
        <v>5000</v>
      </c>
      <c r="I87" s="236" t="s">
        <v>197</v>
      </c>
      <c r="J87" s="215"/>
      <c r="K87" s="215"/>
      <c r="L87" s="215"/>
    </row>
    <row r="88" spans="1:12" ht="21" customHeight="1">
      <c r="A88" s="227" t="s">
        <v>67</v>
      </c>
      <c r="B88" s="210" t="s">
        <v>752</v>
      </c>
      <c r="C88" s="224"/>
      <c r="D88" s="593"/>
      <c r="E88" s="211"/>
      <c r="F88" s="227"/>
      <c r="G88" s="215"/>
      <c r="H88" s="215"/>
      <c r="I88" s="598"/>
      <c r="J88" s="215"/>
      <c r="K88" s="215"/>
      <c r="L88" s="215"/>
    </row>
    <row r="89" spans="1:12" ht="21" customHeight="1">
      <c r="A89" s="227"/>
      <c r="B89" s="210" t="s">
        <v>753</v>
      </c>
      <c r="C89" s="224"/>
      <c r="D89" s="593"/>
      <c r="E89" s="211"/>
      <c r="F89" s="227"/>
      <c r="G89" s="227" t="s">
        <v>199</v>
      </c>
      <c r="H89" s="559">
        <v>240000</v>
      </c>
      <c r="I89" s="236" t="s">
        <v>197</v>
      </c>
      <c r="J89" s="215"/>
      <c r="K89" s="215"/>
      <c r="L89" s="215"/>
    </row>
    <row r="90" spans="1:12" ht="21" customHeight="1">
      <c r="A90" s="207" t="s">
        <v>43</v>
      </c>
      <c r="B90" s="207"/>
      <c r="C90" s="207"/>
      <c r="D90" s="329" t="s">
        <v>249</v>
      </c>
      <c r="E90" s="207" t="s">
        <v>1079</v>
      </c>
      <c r="F90" s="207"/>
      <c r="G90" s="223" t="s">
        <v>196</v>
      </c>
      <c r="H90" s="251">
        <v>35000</v>
      </c>
      <c r="I90" s="252" t="s">
        <v>197</v>
      </c>
      <c r="J90" s="215"/>
      <c r="K90" s="215"/>
      <c r="L90" s="215"/>
    </row>
    <row r="91" spans="1:12" ht="21" customHeight="1">
      <c r="A91" s="227" t="s">
        <v>67</v>
      </c>
      <c r="B91" s="229" t="s">
        <v>401</v>
      </c>
      <c r="D91" s="211"/>
      <c r="E91" s="228"/>
      <c r="F91" s="223"/>
      <c r="G91" s="211"/>
      <c r="J91" s="215"/>
      <c r="K91" s="215"/>
      <c r="L91" s="215"/>
    </row>
    <row r="92" spans="1:12" ht="21" customHeight="1">
      <c r="A92" s="227"/>
      <c r="B92" s="229" t="s">
        <v>464</v>
      </c>
      <c r="D92" s="211"/>
      <c r="E92" s="228"/>
      <c r="F92" s="223"/>
      <c r="G92" s="211"/>
      <c r="J92" s="233"/>
      <c r="K92" s="233">
        <v>36000</v>
      </c>
      <c r="L92" s="233"/>
    </row>
    <row r="93" spans="1:12" ht="21" customHeight="1">
      <c r="A93" s="337" t="s">
        <v>204</v>
      </c>
      <c r="B93" s="329" t="s">
        <v>250</v>
      </c>
      <c r="C93" s="210" t="s">
        <v>1042</v>
      </c>
      <c r="D93" s="211"/>
      <c r="E93" s="228"/>
      <c r="F93" s="223"/>
      <c r="G93" s="223" t="s">
        <v>196</v>
      </c>
      <c r="H93" s="225">
        <f>H94+H97</f>
        <v>230000</v>
      </c>
      <c r="I93" s="252" t="s">
        <v>197</v>
      </c>
      <c r="J93" s="233"/>
      <c r="K93" s="233"/>
      <c r="L93" s="233"/>
    </row>
    <row r="94" spans="1:12" ht="21" customHeight="1">
      <c r="A94" s="207" t="s">
        <v>1177</v>
      </c>
      <c r="B94" s="207"/>
      <c r="C94" s="207"/>
      <c r="D94" s="207"/>
      <c r="E94" s="207"/>
      <c r="F94" s="207"/>
      <c r="G94" s="223" t="s">
        <v>199</v>
      </c>
      <c r="H94" s="225">
        <v>80000</v>
      </c>
      <c r="I94" s="252" t="s">
        <v>197</v>
      </c>
      <c r="J94" s="233"/>
      <c r="K94" s="233"/>
      <c r="L94" s="233"/>
    </row>
    <row r="95" spans="1:12" ht="21" customHeight="1">
      <c r="A95" s="227" t="s">
        <v>67</v>
      </c>
      <c r="B95" s="210" t="s">
        <v>389</v>
      </c>
      <c r="D95" s="211"/>
      <c r="E95" s="550"/>
      <c r="F95" s="211"/>
      <c r="G95" s="211"/>
      <c r="H95" s="559"/>
      <c r="J95" s="233"/>
      <c r="K95" s="233"/>
      <c r="L95" s="233"/>
    </row>
    <row r="96" spans="1:12" ht="21" customHeight="1">
      <c r="A96" s="227"/>
      <c r="B96" s="210" t="s">
        <v>822</v>
      </c>
      <c r="C96" s="207"/>
      <c r="D96" s="211"/>
      <c r="E96" s="550"/>
      <c r="F96" s="211"/>
      <c r="G96" s="211"/>
      <c r="H96" s="559"/>
      <c r="J96" s="233"/>
      <c r="K96" s="233"/>
      <c r="L96" s="233"/>
    </row>
    <row r="97" spans="1:18" ht="21" customHeight="1">
      <c r="A97" s="599" t="s">
        <v>823</v>
      </c>
      <c r="B97" s="600"/>
      <c r="C97" s="600"/>
      <c r="D97" s="601">
        <v>330900</v>
      </c>
      <c r="E97" s="600"/>
      <c r="F97" s="600"/>
      <c r="G97" s="602" t="s">
        <v>199</v>
      </c>
      <c r="H97" s="603">
        <v>150000</v>
      </c>
      <c r="I97" s="604" t="s">
        <v>197</v>
      </c>
      <c r="J97" s="208"/>
      <c r="K97" s="212"/>
      <c r="L97" s="212"/>
      <c r="Q97" s="332"/>
      <c r="R97" s="212"/>
    </row>
    <row r="98" spans="1:18" ht="21" customHeight="1">
      <c r="A98" s="605" t="s">
        <v>67</v>
      </c>
      <c r="B98" s="606" t="s">
        <v>824</v>
      </c>
      <c r="C98" s="600"/>
      <c r="D98" s="600"/>
      <c r="E98" s="600"/>
      <c r="F98" s="600"/>
      <c r="G98" s="600"/>
      <c r="H98" s="600"/>
      <c r="I98" s="607"/>
      <c r="J98" s="208"/>
      <c r="K98" s="212"/>
      <c r="L98" s="212"/>
      <c r="Q98" s="332"/>
      <c r="R98" s="212"/>
    </row>
    <row r="99" spans="1:18" ht="21" customHeight="1">
      <c r="A99" s="337" t="s">
        <v>45</v>
      </c>
      <c r="C99" s="329" t="s">
        <v>251</v>
      </c>
      <c r="F99" s="223"/>
      <c r="G99" s="224" t="s">
        <v>196</v>
      </c>
      <c r="H99" s="251">
        <f>H100</f>
        <v>150000</v>
      </c>
      <c r="I99" s="252" t="s">
        <v>197</v>
      </c>
      <c r="J99" s="208"/>
      <c r="K99" s="212"/>
      <c r="L99" s="212"/>
      <c r="Q99" s="332"/>
      <c r="R99" s="212"/>
    </row>
    <row r="100" spans="1:18" ht="21" customHeight="1">
      <c r="A100" s="207" t="s">
        <v>46</v>
      </c>
      <c r="B100" s="329" t="s">
        <v>252</v>
      </c>
      <c r="C100" s="207"/>
      <c r="D100" s="207"/>
      <c r="E100" s="207"/>
      <c r="F100" s="223"/>
      <c r="G100" s="223" t="s">
        <v>199</v>
      </c>
      <c r="H100" s="251">
        <v>150000</v>
      </c>
      <c r="I100" s="252" t="s">
        <v>197</v>
      </c>
      <c r="J100" s="208"/>
      <c r="K100" s="212"/>
      <c r="L100" s="212"/>
      <c r="Q100" s="332"/>
      <c r="R100" s="212"/>
    </row>
    <row r="101" spans="1:18" ht="21" customHeight="1">
      <c r="A101" s="227" t="s">
        <v>67</v>
      </c>
      <c r="B101" s="210" t="s">
        <v>253</v>
      </c>
      <c r="D101" s="211"/>
      <c r="E101" s="228"/>
      <c r="F101" s="211"/>
      <c r="G101" s="211"/>
      <c r="J101" s="208"/>
      <c r="K101" s="212"/>
      <c r="L101" s="212"/>
      <c r="Q101" s="332"/>
      <c r="R101" s="212"/>
    </row>
    <row r="102" spans="1:18" ht="21" customHeight="1">
      <c r="A102" s="289" t="s">
        <v>206</v>
      </c>
      <c r="B102" s="210">
        <v>540000</v>
      </c>
      <c r="D102" s="211"/>
      <c r="E102" s="228"/>
      <c r="F102" s="223"/>
      <c r="G102" s="223" t="s">
        <v>196</v>
      </c>
      <c r="H102" s="225">
        <f>H103+H113</f>
        <v>311000</v>
      </c>
      <c r="I102" s="252" t="s">
        <v>197</v>
      </c>
      <c r="J102" s="208"/>
      <c r="K102" s="212"/>
      <c r="L102" s="212"/>
      <c r="Q102" s="332"/>
      <c r="R102" s="212"/>
    </row>
    <row r="103" spans="1:18" ht="21" customHeight="1">
      <c r="A103" s="279" t="s">
        <v>459</v>
      </c>
      <c r="B103" s="210">
        <v>541000</v>
      </c>
      <c r="C103" s="210" t="s">
        <v>1080</v>
      </c>
      <c r="D103" s="207"/>
      <c r="E103" s="207"/>
      <c r="F103" s="223"/>
      <c r="G103" s="223" t="s">
        <v>196</v>
      </c>
      <c r="H103" s="225">
        <f>H104</f>
        <v>11000</v>
      </c>
      <c r="I103" s="252" t="s">
        <v>197</v>
      </c>
      <c r="J103" s="208"/>
      <c r="K103" s="212"/>
      <c r="L103" s="212"/>
      <c r="Q103" s="332"/>
      <c r="R103" s="212"/>
    </row>
    <row r="104" spans="1:18" ht="21" customHeight="1">
      <c r="A104" s="208" t="s">
        <v>607</v>
      </c>
      <c r="C104" s="211">
        <v>410400</v>
      </c>
      <c r="E104" s="228"/>
      <c r="F104" s="223"/>
      <c r="G104" s="223" t="s">
        <v>196</v>
      </c>
      <c r="H104" s="225">
        <f>H105</f>
        <v>11000</v>
      </c>
      <c r="I104" s="252" t="s">
        <v>197</v>
      </c>
      <c r="J104" s="208"/>
      <c r="K104" s="212"/>
      <c r="L104" s="212"/>
      <c r="M104" s="215"/>
      <c r="N104" s="215"/>
      <c r="Q104" s="332"/>
      <c r="R104" s="212"/>
    </row>
    <row r="105" spans="1:18" ht="21" customHeight="1">
      <c r="A105" s="224" t="s">
        <v>825</v>
      </c>
      <c r="B105" s="207"/>
      <c r="C105" s="207"/>
      <c r="D105" s="224"/>
      <c r="E105" s="546"/>
      <c r="F105" s="224"/>
      <c r="G105" s="223" t="s">
        <v>199</v>
      </c>
      <c r="H105" s="225">
        <v>11000</v>
      </c>
      <c r="I105" s="207" t="s">
        <v>197</v>
      </c>
      <c r="J105" s="208"/>
      <c r="K105" s="212"/>
      <c r="L105" s="212"/>
      <c r="M105" s="210"/>
      <c r="N105" s="210"/>
      <c r="O105" s="299"/>
      <c r="P105" s="212"/>
      <c r="Q105" s="332"/>
      <c r="R105" s="212"/>
    </row>
    <row r="106" spans="1:18" ht="21" customHeight="1">
      <c r="A106" s="581" t="s">
        <v>67</v>
      </c>
      <c r="B106" s="262" t="s">
        <v>945</v>
      </c>
      <c r="C106" s="262"/>
      <c r="D106" s="262"/>
      <c r="E106" s="262"/>
      <c r="F106" s="262"/>
      <c r="G106" s="262"/>
      <c r="H106" s="262"/>
      <c r="I106" s="262"/>
      <c r="J106" s="227"/>
      <c r="K106" s="210"/>
      <c r="L106" s="210"/>
      <c r="M106" s="211"/>
      <c r="N106" s="228"/>
      <c r="O106" s="211"/>
      <c r="P106" s="210"/>
      <c r="Q106" s="231"/>
      <c r="R106" s="210"/>
    </row>
    <row r="107" spans="1:18" ht="21" customHeight="1">
      <c r="A107" s="262"/>
      <c r="B107" s="262" t="s">
        <v>826</v>
      </c>
      <c r="C107" s="262"/>
      <c r="D107" s="262"/>
      <c r="E107" s="262"/>
      <c r="F107" s="262"/>
      <c r="G107" s="262"/>
      <c r="H107" s="262"/>
      <c r="I107" s="262"/>
      <c r="J107" s="207"/>
      <c r="K107" s="210"/>
      <c r="L107" s="210"/>
      <c r="M107" s="211"/>
      <c r="N107" s="228"/>
      <c r="O107" s="211"/>
      <c r="P107" s="210"/>
      <c r="Q107" s="231"/>
      <c r="R107" s="210"/>
    </row>
    <row r="108" spans="1:18" ht="21" customHeight="1">
      <c r="A108" s="262"/>
      <c r="B108" s="262" t="s">
        <v>946</v>
      </c>
      <c r="C108" s="262"/>
      <c r="D108" s="262"/>
      <c r="E108" s="262"/>
      <c r="F108" s="262"/>
      <c r="G108" s="262"/>
      <c r="H108" s="262"/>
      <c r="I108" s="262"/>
      <c r="J108" s="207"/>
      <c r="K108" s="210"/>
      <c r="L108" s="210"/>
      <c r="M108" s="211"/>
      <c r="N108" s="228"/>
      <c r="O108" s="211"/>
      <c r="P108" s="210"/>
      <c r="Q108" s="231"/>
      <c r="R108" s="210"/>
    </row>
    <row r="109" spans="1:17" s="210" customFormat="1" ht="21" customHeight="1">
      <c r="A109" s="262"/>
      <c r="B109" s="262" t="s">
        <v>827</v>
      </c>
      <c r="C109" s="262"/>
      <c r="D109" s="262"/>
      <c r="E109" s="262"/>
      <c r="F109" s="262"/>
      <c r="G109" s="262"/>
      <c r="H109" s="262"/>
      <c r="I109" s="262"/>
      <c r="J109" s="207"/>
      <c r="M109" s="211"/>
      <c r="N109" s="228"/>
      <c r="O109" s="211"/>
      <c r="Q109" s="231"/>
    </row>
    <row r="110" spans="1:17" s="210" customFormat="1" ht="21" customHeight="1">
      <c r="A110" s="262"/>
      <c r="B110" s="262" t="s">
        <v>947</v>
      </c>
      <c r="C110" s="262"/>
      <c r="D110" s="262"/>
      <c r="E110" s="262"/>
      <c r="F110" s="262"/>
      <c r="G110" s="262"/>
      <c r="H110" s="262"/>
      <c r="I110" s="262"/>
      <c r="J110" s="207"/>
      <c r="M110" s="211"/>
      <c r="N110" s="228"/>
      <c r="O110" s="211"/>
      <c r="Q110" s="231"/>
    </row>
    <row r="111" spans="1:17" s="210" customFormat="1" ht="21" customHeight="1">
      <c r="A111" s="262"/>
      <c r="B111" s="262" t="s">
        <v>828</v>
      </c>
      <c r="C111" s="262"/>
      <c r="D111" s="262"/>
      <c r="E111" s="262"/>
      <c r="F111" s="262"/>
      <c r="G111" s="262"/>
      <c r="H111" s="262"/>
      <c r="I111" s="262"/>
      <c r="J111" s="207"/>
      <c r="M111" s="211"/>
      <c r="N111" s="228"/>
      <c r="O111" s="211"/>
      <c r="Q111" s="231"/>
    </row>
    <row r="112" spans="1:9" ht="21" customHeight="1">
      <c r="A112" s="668" t="s">
        <v>709</v>
      </c>
      <c r="B112" s="668"/>
      <c r="C112" s="668"/>
      <c r="D112" s="668"/>
      <c r="E112" s="668"/>
      <c r="F112" s="668"/>
      <c r="G112" s="668"/>
      <c r="H112" s="668"/>
      <c r="I112" s="668"/>
    </row>
    <row r="113" spans="1:17" s="210" customFormat="1" ht="21" customHeight="1">
      <c r="A113" s="224" t="s">
        <v>460</v>
      </c>
      <c r="B113" s="207"/>
      <c r="C113" s="207"/>
      <c r="D113" s="224"/>
      <c r="E113" s="546"/>
      <c r="F113" s="224"/>
      <c r="G113" s="223" t="s">
        <v>196</v>
      </c>
      <c r="H113" s="225">
        <f>H116</f>
        <v>300000</v>
      </c>
      <c r="I113" s="252" t="s">
        <v>197</v>
      </c>
      <c r="J113" s="207"/>
      <c r="M113" s="308"/>
      <c r="N113" s="308"/>
      <c r="O113" s="215"/>
      <c r="P113" s="215"/>
      <c r="Q113" s="231"/>
    </row>
    <row r="114" spans="1:17" s="210" customFormat="1" ht="21" customHeight="1">
      <c r="A114" s="224" t="s">
        <v>829</v>
      </c>
      <c r="B114" s="207"/>
      <c r="C114" s="207"/>
      <c r="D114" s="224"/>
      <c r="E114" s="546"/>
      <c r="F114" s="224"/>
      <c r="G114" s="223" t="s">
        <v>196</v>
      </c>
      <c r="H114" s="225">
        <f>H116</f>
        <v>300000</v>
      </c>
      <c r="I114" s="252" t="s">
        <v>197</v>
      </c>
      <c r="J114" s="207"/>
      <c r="M114" s="308"/>
      <c r="N114" s="308"/>
      <c r="O114" s="215"/>
      <c r="P114" s="215"/>
      <c r="Q114" s="231"/>
    </row>
    <row r="115" spans="1:17" s="210" customFormat="1" ht="21" customHeight="1">
      <c r="A115" s="224" t="s">
        <v>830</v>
      </c>
      <c r="B115" s="207"/>
      <c r="C115" s="207"/>
      <c r="D115" s="224"/>
      <c r="E115" s="546"/>
      <c r="F115" s="224"/>
      <c r="G115" s="223"/>
      <c r="H115" s="225"/>
      <c r="I115" s="252"/>
      <c r="J115" s="207"/>
      <c r="M115" s="308"/>
      <c r="N115" s="308"/>
      <c r="O115" s="215"/>
      <c r="P115" s="215"/>
      <c r="Q115" s="231"/>
    </row>
    <row r="116" spans="1:17" s="210" customFormat="1" ht="21" customHeight="1">
      <c r="A116" s="224"/>
      <c r="B116" s="207" t="s">
        <v>1081</v>
      </c>
      <c r="C116" s="207"/>
      <c r="D116" s="224"/>
      <c r="E116" s="546"/>
      <c r="F116" s="224"/>
      <c r="G116" s="223" t="s">
        <v>199</v>
      </c>
      <c r="H116" s="225">
        <v>300000</v>
      </c>
      <c r="I116" s="252" t="s">
        <v>197</v>
      </c>
      <c r="J116" s="207"/>
      <c r="M116" s="308"/>
      <c r="N116" s="308"/>
      <c r="O116" s="215"/>
      <c r="P116" s="215"/>
      <c r="Q116" s="231"/>
    </row>
    <row r="117" spans="1:16" s="210" customFormat="1" ht="21" customHeight="1">
      <c r="A117" s="581" t="s">
        <v>67</v>
      </c>
      <c r="B117" s="262" t="s">
        <v>831</v>
      </c>
      <c r="C117" s="262"/>
      <c r="D117" s="262"/>
      <c r="E117" s="262"/>
      <c r="F117" s="262"/>
      <c r="G117" s="262"/>
      <c r="H117" s="262"/>
      <c r="I117" s="331"/>
      <c r="J117" s="233"/>
      <c r="K117" s="233"/>
      <c r="L117" s="233"/>
      <c r="M117" s="308"/>
      <c r="N117" s="308"/>
      <c r="O117" s="215"/>
      <c r="P117" s="215"/>
    </row>
    <row r="118" spans="1:16" s="210" customFormat="1" ht="21" customHeight="1">
      <c r="A118" s="262"/>
      <c r="B118" s="262" t="s">
        <v>832</v>
      </c>
      <c r="C118" s="262"/>
      <c r="D118" s="262"/>
      <c r="E118" s="262"/>
      <c r="F118" s="262"/>
      <c r="G118" s="262"/>
      <c r="H118" s="262"/>
      <c r="I118" s="331"/>
      <c r="J118" s="233"/>
      <c r="K118" s="233"/>
      <c r="L118" s="233"/>
      <c r="M118" s="308"/>
      <c r="N118" s="308"/>
      <c r="O118" s="215"/>
      <c r="P118" s="215"/>
    </row>
    <row r="119" spans="1:16" s="210" customFormat="1" ht="21" customHeight="1">
      <c r="A119" s="262"/>
      <c r="B119" s="262" t="s">
        <v>833</v>
      </c>
      <c r="C119" s="262"/>
      <c r="D119" s="262"/>
      <c r="E119" s="262"/>
      <c r="F119" s="262"/>
      <c r="G119" s="262"/>
      <c r="H119" s="262"/>
      <c r="I119" s="331"/>
      <c r="J119" s="233"/>
      <c r="K119" s="233"/>
      <c r="L119" s="233"/>
      <c r="M119" s="308"/>
      <c r="N119" s="308"/>
      <c r="O119" s="215"/>
      <c r="P119" s="215"/>
    </row>
    <row r="120" spans="1:16" s="210" customFormat="1" ht="21" customHeight="1">
      <c r="A120" s="262"/>
      <c r="B120" s="262" t="s">
        <v>998</v>
      </c>
      <c r="C120" s="262"/>
      <c r="D120" s="262"/>
      <c r="E120" s="262"/>
      <c r="F120" s="262"/>
      <c r="G120" s="262"/>
      <c r="H120" s="262"/>
      <c r="I120" s="331"/>
      <c r="J120" s="233"/>
      <c r="K120" s="233"/>
      <c r="L120" s="233"/>
      <c r="M120" s="308"/>
      <c r="N120" s="308"/>
      <c r="O120" s="215"/>
      <c r="P120" s="215"/>
    </row>
    <row r="121" spans="1:16" s="210" customFormat="1" ht="21" customHeight="1">
      <c r="A121" s="262"/>
      <c r="B121" s="262"/>
      <c r="C121" s="262"/>
      <c r="D121" s="262"/>
      <c r="E121" s="262"/>
      <c r="F121" s="262"/>
      <c r="G121" s="262"/>
      <c r="H121" s="262"/>
      <c r="I121" s="331"/>
      <c r="J121" s="233"/>
      <c r="K121" s="233"/>
      <c r="L121" s="233"/>
      <c r="M121" s="308"/>
      <c r="N121" s="308"/>
      <c r="O121" s="215"/>
      <c r="P121" s="215"/>
    </row>
    <row r="122" spans="1:16" s="210" customFormat="1" ht="21" customHeight="1">
      <c r="A122" s="262"/>
      <c r="B122" s="262"/>
      <c r="C122" s="262"/>
      <c r="D122" s="262"/>
      <c r="E122" s="262"/>
      <c r="F122" s="262"/>
      <c r="G122" s="262"/>
      <c r="H122" s="262"/>
      <c r="I122" s="331"/>
      <c r="J122" s="233"/>
      <c r="K122" s="233"/>
      <c r="L122" s="233"/>
      <c r="M122" s="308"/>
      <c r="N122" s="308"/>
      <c r="O122" s="215"/>
      <c r="P122" s="215"/>
    </row>
    <row r="123" spans="1:12" ht="21" customHeight="1">
      <c r="A123" s="262"/>
      <c r="B123" s="262"/>
      <c r="C123" s="262"/>
      <c r="D123" s="262"/>
      <c r="E123" s="262"/>
      <c r="F123" s="262"/>
      <c r="G123" s="262"/>
      <c r="H123" s="262"/>
      <c r="I123" s="331"/>
      <c r="J123" s="215"/>
      <c r="K123" s="215"/>
      <c r="L123" s="215"/>
    </row>
    <row r="124" spans="1:12" ht="21" customHeight="1">
      <c r="A124" s="262"/>
      <c r="B124" s="262"/>
      <c r="C124" s="262"/>
      <c r="D124" s="262"/>
      <c r="E124" s="262"/>
      <c r="F124" s="262"/>
      <c r="G124" s="262"/>
      <c r="H124" s="262"/>
      <c r="I124" s="331"/>
      <c r="J124" s="215"/>
      <c r="K124" s="215"/>
      <c r="L124" s="215"/>
    </row>
    <row r="125" spans="1:12" ht="21" customHeight="1">
      <c r="A125" s="262"/>
      <c r="B125" s="262"/>
      <c r="C125" s="262"/>
      <c r="D125" s="262"/>
      <c r="E125" s="262"/>
      <c r="F125" s="262"/>
      <c r="G125" s="262"/>
      <c r="H125" s="262"/>
      <c r="I125" s="331"/>
      <c r="J125" s="215"/>
      <c r="K125" s="215"/>
      <c r="L125" s="215"/>
    </row>
    <row r="126" spans="10:12" ht="21" customHeight="1">
      <c r="J126" s="215"/>
      <c r="K126" s="215"/>
      <c r="L126" s="215"/>
    </row>
    <row r="127" spans="10:12" ht="21" customHeight="1">
      <c r="J127" s="215"/>
      <c r="K127" s="215"/>
      <c r="L127" s="215"/>
    </row>
    <row r="128" spans="10:12" ht="21" customHeight="1">
      <c r="J128" s="215"/>
      <c r="K128" s="215"/>
      <c r="L128" s="215"/>
    </row>
    <row r="129" spans="10:12" ht="21" customHeight="1">
      <c r="J129" s="215"/>
      <c r="K129" s="215"/>
      <c r="L129" s="215"/>
    </row>
    <row r="167" spans="10:12" ht="21" customHeight="1">
      <c r="J167" s="215"/>
      <c r="K167" s="215"/>
      <c r="L167" s="215"/>
    </row>
  </sheetData>
  <sheetProtection/>
  <mergeCells count="7">
    <mergeCell ref="A112:I112"/>
    <mergeCell ref="M6:N6"/>
    <mergeCell ref="M79:N79"/>
    <mergeCell ref="A1:I1"/>
    <mergeCell ref="A2:I2"/>
    <mergeCell ref="A38:I38"/>
    <mergeCell ref="A75:I75"/>
  </mergeCells>
  <printOptions/>
  <pageMargins left="0.5118110236220472" right="0.2755905511811024" top="0.5511811023622047" bottom="0.5511811023622047" header="0.35433070866141736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N112"/>
  <sheetViews>
    <sheetView view="pageBreakPreview" zoomScaleSheetLayoutView="100" zoomScalePageLayoutView="0" workbookViewId="0" topLeftCell="A97">
      <selection activeCell="L118" sqref="L118"/>
    </sheetView>
  </sheetViews>
  <sheetFormatPr defaultColWidth="9.140625" defaultRowHeight="12.75"/>
  <cols>
    <col min="1" max="1" width="28.140625" style="1" customWidth="1"/>
    <col min="2" max="2" width="9.00390625" style="1" customWidth="1"/>
    <col min="3" max="3" width="9.7109375" style="1" customWidth="1"/>
    <col min="4" max="4" width="8.421875" style="1" customWidth="1"/>
    <col min="5" max="5" width="9.28125" style="1" customWidth="1"/>
    <col min="6" max="6" width="10.421875" style="1" customWidth="1"/>
    <col min="7" max="8" width="16.140625" style="1" customWidth="1"/>
    <col min="9" max="9" width="12.140625" style="1" customWidth="1"/>
    <col min="10" max="10" width="16.57421875" style="1" bestFit="1" customWidth="1"/>
    <col min="11" max="11" width="14.00390625" style="1" customWidth="1"/>
    <col min="12" max="12" width="11.140625" style="1" customWidth="1"/>
    <col min="13" max="13" width="10.140625" style="1" customWidth="1"/>
    <col min="14" max="16384" width="9.140625" style="1" customWidth="1"/>
  </cols>
  <sheetData>
    <row r="1" spans="1:9" ht="21.75">
      <c r="A1" s="695" t="s">
        <v>265</v>
      </c>
      <c r="B1" s="695"/>
      <c r="C1" s="695"/>
      <c r="D1" s="695"/>
      <c r="E1" s="695"/>
      <c r="F1" s="695"/>
      <c r="G1" s="695"/>
      <c r="H1" s="695"/>
      <c r="I1" s="695"/>
    </row>
    <row r="2" spans="1:9" ht="30">
      <c r="A2" s="16" t="s">
        <v>466</v>
      </c>
      <c r="B2" s="11"/>
      <c r="C2" s="11"/>
      <c r="D2" s="11"/>
      <c r="E2" s="11"/>
      <c r="F2" s="12"/>
      <c r="G2" s="12"/>
      <c r="H2" s="12"/>
      <c r="I2" s="12"/>
    </row>
    <row r="3" spans="1:9" ht="29.25" customHeight="1">
      <c r="A3" s="25" t="s">
        <v>18</v>
      </c>
      <c r="I3" s="3"/>
    </row>
    <row r="4" spans="1:9" ht="25.5" customHeight="1">
      <c r="A4" s="2" t="s">
        <v>83</v>
      </c>
      <c r="I4" s="28"/>
    </row>
    <row r="5" spans="1:11" ht="27" customHeight="1">
      <c r="A5" s="9" t="s">
        <v>285</v>
      </c>
      <c r="B5" s="21" t="s">
        <v>286</v>
      </c>
      <c r="C5" s="10" t="s">
        <v>287</v>
      </c>
      <c r="D5" s="7" t="s">
        <v>288</v>
      </c>
      <c r="E5" s="7" t="s">
        <v>306</v>
      </c>
      <c r="F5" s="7" t="s">
        <v>494</v>
      </c>
      <c r="G5" s="198" t="s">
        <v>495</v>
      </c>
      <c r="H5" s="7" t="s">
        <v>418</v>
      </c>
      <c r="I5" s="24" t="s">
        <v>196</v>
      </c>
      <c r="J5" s="35" t="s">
        <v>313</v>
      </c>
      <c r="K5" s="36" t="s">
        <v>314</v>
      </c>
    </row>
    <row r="6" spans="1:11" ht="22.5">
      <c r="A6" s="6" t="s">
        <v>217</v>
      </c>
      <c r="B6" s="14">
        <f>'ด้านบริหารงานทั่วไป)'!H49</f>
        <v>132000</v>
      </c>
      <c r="C6" s="13">
        <f>'ด้านบริหารงานทั่วไป)'!H51</f>
        <v>60000</v>
      </c>
      <c r="D6" s="20"/>
      <c r="E6" s="20"/>
      <c r="F6" s="19">
        <f>'ด้านบริหารงานทั่วไป)'!H26</f>
        <v>2940000</v>
      </c>
      <c r="G6" s="19">
        <f>'ด้านบริหารงานทั่วไป)'!H32+'ด้านบริหารงานทั่วไป)'!H34</f>
        <v>385000</v>
      </c>
      <c r="H6" s="19">
        <f>'ด้านบริหารงานทั่วไป)'!H30</f>
        <v>330000</v>
      </c>
      <c r="I6" s="23">
        <f>SUM(B6:H6)</f>
        <v>3847000</v>
      </c>
      <c r="J6" s="3"/>
      <c r="K6" s="37" t="e">
        <f>'ด้านบริหารงานทั่วไป)'!H33+'ด้านบริหารงานทั่วไป)'!#REF!</f>
        <v>#REF!</v>
      </c>
    </row>
    <row r="7" spans="1:10" ht="22.5">
      <c r="A7" s="6" t="s">
        <v>221</v>
      </c>
      <c r="B7" s="14"/>
      <c r="C7" s="13"/>
      <c r="D7" s="13"/>
      <c r="E7" s="13"/>
      <c r="F7" s="13"/>
      <c r="G7" s="13"/>
      <c r="H7" s="13"/>
      <c r="I7" s="23"/>
      <c r="J7" s="3"/>
    </row>
    <row r="8" spans="1:11" ht="22.5">
      <c r="A8" s="6" t="s">
        <v>222</v>
      </c>
      <c r="B8" s="14">
        <f>'ด้านบริหารงานทั่วไป)'!H177</f>
        <v>42000</v>
      </c>
      <c r="C8" s="14">
        <f>'ด้านบริหารงานทั่วไป)'!H179</f>
        <v>20000</v>
      </c>
      <c r="D8" s="13"/>
      <c r="E8" s="13"/>
      <c r="F8" s="13">
        <f>'ด้านบริหารงานทั่วไป)'!H167</f>
        <v>1668480</v>
      </c>
      <c r="G8" s="13"/>
      <c r="H8" s="13">
        <f>'ด้านบริหารงานทั่วไป)'!H171</f>
        <v>60000</v>
      </c>
      <c r="I8" s="23">
        <f>SUM(B8:H8)</f>
        <v>1790480</v>
      </c>
      <c r="J8" s="3"/>
      <c r="K8" s="37" t="e">
        <f>'ด้านบริหารงานทั่วไป)'!Q180+'ด้านบริหารงานทั่วไป)'!#REF!</f>
        <v>#REF!</v>
      </c>
    </row>
    <row r="9" spans="1:10" ht="22.5">
      <c r="A9" s="8" t="s">
        <v>196</v>
      </c>
      <c r="B9" s="29">
        <f aca="true" t="shared" si="0" ref="B9:H9">SUM(B6:B8)</f>
        <v>174000</v>
      </c>
      <c r="C9" s="29">
        <f t="shared" si="0"/>
        <v>80000</v>
      </c>
      <c r="D9" s="29">
        <f t="shared" si="0"/>
        <v>0</v>
      </c>
      <c r="E9" s="29">
        <f t="shared" si="0"/>
        <v>0</v>
      </c>
      <c r="F9" s="29">
        <f t="shared" si="0"/>
        <v>4608480</v>
      </c>
      <c r="G9" s="29">
        <f>SUM(G6:G8)</f>
        <v>385000</v>
      </c>
      <c r="H9" s="29">
        <f t="shared" si="0"/>
        <v>390000</v>
      </c>
      <c r="I9" s="29">
        <f>SUM(B9:H9)</f>
        <v>5637480</v>
      </c>
      <c r="J9" s="3"/>
    </row>
    <row r="10" spans="1:10" ht="22.5">
      <c r="A10" s="18"/>
      <c r="B10" s="4"/>
      <c r="C10" s="4"/>
      <c r="D10" s="4"/>
      <c r="E10" s="17"/>
      <c r="F10" s="17"/>
      <c r="G10" s="17"/>
      <c r="H10" s="17"/>
      <c r="I10" s="5"/>
      <c r="J10" s="3"/>
    </row>
    <row r="11" spans="1:10" ht="27.75" customHeight="1">
      <c r="A11" s="2" t="s">
        <v>84</v>
      </c>
      <c r="J11" s="3"/>
    </row>
    <row r="12" spans="1:10" ht="27.75" customHeight="1">
      <c r="A12" s="9" t="s">
        <v>285</v>
      </c>
      <c r="B12" s="21" t="s">
        <v>286</v>
      </c>
      <c r="C12" s="10" t="s">
        <v>287</v>
      </c>
      <c r="D12" s="7" t="s">
        <v>288</v>
      </c>
      <c r="E12" s="7" t="s">
        <v>306</v>
      </c>
      <c r="F12" s="7" t="s">
        <v>309</v>
      </c>
      <c r="G12" s="198" t="s">
        <v>495</v>
      </c>
      <c r="H12" s="7" t="s">
        <v>418</v>
      </c>
      <c r="I12" s="24" t="s">
        <v>196</v>
      </c>
      <c r="J12" s="3"/>
    </row>
    <row r="13" spans="1:10" ht="27.75" customHeight="1">
      <c r="A13" s="30" t="s">
        <v>223</v>
      </c>
      <c r="B13" s="14">
        <f>'ด้านบริหารงานทั่วไป)'!H261</f>
        <v>60000</v>
      </c>
      <c r="C13" s="13">
        <f>'ด้านบริหารงานทั่วไป)'!H259</f>
        <v>10000</v>
      </c>
      <c r="D13" s="20" t="s">
        <v>323</v>
      </c>
      <c r="E13" s="20"/>
      <c r="F13" s="20">
        <f>'ด้านบริหารงานทั่วไป)'!H249</f>
        <v>370000</v>
      </c>
      <c r="G13" s="20"/>
      <c r="H13" s="20"/>
      <c r="I13" s="23">
        <f>SUM(B13:H13)</f>
        <v>440000</v>
      </c>
      <c r="J13" s="3"/>
    </row>
    <row r="14" spans="1:10" ht="27.75" customHeight="1">
      <c r="A14" s="22" t="s">
        <v>226</v>
      </c>
      <c r="B14" s="14">
        <v>0</v>
      </c>
      <c r="C14" s="13"/>
      <c r="D14" s="13">
        <v>0</v>
      </c>
      <c r="E14" s="13">
        <v>0</v>
      </c>
      <c r="F14" s="13"/>
      <c r="G14" s="13"/>
      <c r="H14" s="13"/>
      <c r="I14" s="23">
        <f>SUM(B14:E14)</f>
        <v>0</v>
      </c>
      <c r="J14" s="3"/>
    </row>
    <row r="15" spans="1:10" ht="27.75" customHeight="1">
      <c r="A15" s="22" t="s">
        <v>227</v>
      </c>
      <c r="B15" s="14"/>
      <c r="C15" s="14"/>
      <c r="D15" s="13"/>
      <c r="E15" s="13"/>
      <c r="F15" s="13">
        <v>0</v>
      </c>
      <c r="G15" s="13"/>
      <c r="H15" s="13"/>
      <c r="I15" s="23"/>
      <c r="J15" s="3"/>
    </row>
    <row r="16" spans="1:10" ht="27.75" customHeight="1">
      <c r="A16" s="8" t="s">
        <v>196</v>
      </c>
      <c r="B16" s="29">
        <f>SUM(B13:B15)</f>
        <v>60000</v>
      </c>
      <c r="C16" s="29">
        <f>SUM(C13:C15)</f>
        <v>10000</v>
      </c>
      <c r="D16" s="29">
        <f>SUM(D13:D15)</f>
        <v>0</v>
      </c>
      <c r="E16" s="31">
        <f>SUM(E13:E15)</f>
        <v>0</v>
      </c>
      <c r="F16" s="31">
        <f>SUM(F13:F15)</f>
        <v>370000</v>
      </c>
      <c r="G16" s="31"/>
      <c r="H16" s="31"/>
      <c r="I16" s="23">
        <f>SUM(B16:H16)</f>
        <v>440000</v>
      </c>
      <c r="J16" s="3"/>
    </row>
    <row r="17" spans="1:9" ht="27.75" customHeight="1">
      <c r="A17" s="18"/>
      <c r="B17" s="182"/>
      <c r="C17" s="182"/>
      <c r="D17" s="182"/>
      <c r="E17" s="183"/>
      <c r="F17" s="183"/>
      <c r="G17" s="183"/>
      <c r="H17" s="26"/>
      <c r="I17" s="3"/>
    </row>
    <row r="18" spans="1:9" ht="27.75" customHeight="1">
      <c r="A18" s="18"/>
      <c r="B18" s="182"/>
      <c r="C18" s="182"/>
      <c r="D18" s="182"/>
      <c r="E18" s="183"/>
      <c r="F18" s="183"/>
      <c r="G18" s="183"/>
      <c r="H18" s="26"/>
      <c r="I18" s="3"/>
    </row>
    <row r="19" spans="1:9" ht="27.75" customHeight="1">
      <c r="A19" s="18"/>
      <c r="B19" s="182"/>
      <c r="C19" s="182"/>
      <c r="D19" s="182"/>
      <c r="E19" s="183"/>
      <c r="F19" s="183"/>
      <c r="G19" s="183"/>
      <c r="H19" s="26"/>
      <c r="I19" s="3"/>
    </row>
    <row r="20" spans="1:9" ht="27.75" customHeight="1">
      <c r="A20" s="18"/>
      <c r="B20" s="182"/>
      <c r="C20" s="182"/>
      <c r="D20" s="182"/>
      <c r="E20" s="183"/>
      <c r="F20" s="183"/>
      <c r="G20" s="183"/>
      <c r="H20" s="26"/>
      <c r="I20" s="3"/>
    </row>
    <row r="21" spans="1:9" ht="24.75" customHeight="1">
      <c r="A21" s="25" t="s">
        <v>180</v>
      </c>
      <c r="I21" s="3"/>
    </row>
    <row r="22" spans="1:9" ht="23.25" customHeight="1">
      <c r="A22" s="2" t="s">
        <v>85</v>
      </c>
      <c r="I22" s="3"/>
    </row>
    <row r="23" spans="1:10" ht="23.25" customHeight="1">
      <c r="A23" s="9" t="s">
        <v>285</v>
      </c>
      <c r="B23" s="21" t="s">
        <v>286</v>
      </c>
      <c r="C23" s="10" t="s">
        <v>287</v>
      </c>
      <c r="D23" s="7" t="s">
        <v>288</v>
      </c>
      <c r="E23" s="7" t="s">
        <v>306</v>
      </c>
      <c r="F23" s="7" t="s">
        <v>309</v>
      </c>
      <c r="G23" s="198" t="s">
        <v>495</v>
      </c>
      <c r="H23" s="7" t="s">
        <v>418</v>
      </c>
      <c r="I23" s="24" t="s">
        <v>196</v>
      </c>
      <c r="J23" s="3"/>
    </row>
    <row r="24" spans="1:10" ht="23.25" customHeight="1">
      <c r="A24" s="22" t="s">
        <v>228</v>
      </c>
      <c r="B24" s="14" t="s">
        <v>323</v>
      </c>
      <c r="C24" s="13">
        <f>ด้านบริการชุมชนและสังคม!H15</f>
        <v>41000</v>
      </c>
      <c r="D24" s="20"/>
      <c r="E24" s="20"/>
      <c r="F24" s="20">
        <f>ด้านบริการชุมชนและสังคม!H9</f>
        <v>676320</v>
      </c>
      <c r="G24" s="20"/>
      <c r="H24" s="20">
        <f>ด้านบริการชุมชนและสังคม!H11</f>
        <v>42000</v>
      </c>
      <c r="I24" s="23">
        <f>SUM(B24:H24)</f>
        <v>759320</v>
      </c>
      <c r="J24" s="3"/>
    </row>
    <row r="25" spans="1:11" ht="23.25" customHeight="1">
      <c r="A25" s="22" t="s">
        <v>229</v>
      </c>
      <c r="B25" s="14"/>
      <c r="C25" s="13">
        <f>ด้านบริการชุมชนและสังคม!H95</f>
        <v>20000</v>
      </c>
      <c r="D25" s="13">
        <f>0</f>
        <v>0</v>
      </c>
      <c r="E25" s="13"/>
      <c r="F25" s="13">
        <f>ด้านบริการชุมชนและสังคม!H83</f>
        <v>508800</v>
      </c>
      <c r="G25" s="13">
        <f>ด้านบริการชุมชนและสังคม!H89+ด้านบริการชุมชนและสังคม!H91</f>
        <v>456140</v>
      </c>
      <c r="H25" s="13">
        <f>ด้านบริการชุมชนและสังคม!H86</f>
        <v>42000</v>
      </c>
      <c r="I25" s="23">
        <f>SUM(B25:H25)</f>
        <v>1026940</v>
      </c>
      <c r="J25" s="3"/>
      <c r="K25" s="34">
        <f>F25</f>
        <v>508800</v>
      </c>
    </row>
    <row r="26" spans="1:10" ht="23.25" customHeight="1">
      <c r="A26" s="22" t="s">
        <v>230</v>
      </c>
      <c r="B26" s="14">
        <v>0</v>
      </c>
      <c r="C26" s="14">
        <v>0</v>
      </c>
      <c r="D26" s="13">
        <v>0</v>
      </c>
      <c r="E26" s="20">
        <v>0</v>
      </c>
      <c r="F26" s="20"/>
      <c r="G26" s="20"/>
      <c r="H26" s="20"/>
      <c r="I26" s="23">
        <f>SUM(B26:E26)</f>
        <v>0</v>
      </c>
      <c r="J26" s="3"/>
    </row>
    <row r="27" spans="1:10" ht="23.25" customHeight="1">
      <c r="A27" s="6" t="s">
        <v>210</v>
      </c>
      <c r="B27" s="14">
        <v>0</v>
      </c>
      <c r="C27" s="14">
        <v>0</v>
      </c>
      <c r="D27" s="14">
        <v>0</v>
      </c>
      <c r="E27" s="20">
        <v>0</v>
      </c>
      <c r="F27" s="20"/>
      <c r="G27" s="20"/>
      <c r="H27" s="20"/>
      <c r="I27" s="23">
        <f>SUM(B27:E27)</f>
        <v>0</v>
      </c>
      <c r="J27" s="3"/>
    </row>
    <row r="28" spans="1:10" ht="23.25" customHeight="1">
      <c r="A28" s="8" t="s">
        <v>196</v>
      </c>
      <c r="B28" s="23">
        <f aca="true" t="shared" si="1" ref="B28:H28">SUM(B24:B27)</f>
        <v>0</v>
      </c>
      <c r="C28" s="23">
        <f>SUM(C24:C27)</f>
        <v>61000</v>
      </c>
      <c r="D28" s="23">
        <f t="shared" si="1"/>
        <v>0</v>
      </c>
      <c r="E28" s="23">
        <f t="shared" si="1"/>
        <v>0</v>
      </c>
      <c r="F28" s="23">
        <f t="shared" si="1"/>
        <v>1185120</v>
      </c>
      <c r="G28" s="23">
        <f t="shared" si="1"/>
        <v>456140</v>
      </c>
      <c r="H28" s="23">
        <f t="shared" si="1"/>
        <v>84000</v>
      </c>
      <c r="I28" s="23">
        <f>SUM(B28:H28)</f>
        <v>1786260</v>
      </c>
      <c r="J28" s="3"/>
    </row>
    <row r="29" spans="1:10" ht="27" customHeight="1">
      <c r="A29" s="2" t="s">
        <v>88</v>
      </c>
      <c r="J29" s="3"/>
    </row>
    <row r="30" spans="1:10" ht="27" customHeight="1">
      <c r="A30" s="9" t="s">
        <v>285</v>
      </c>
      <c r="B30" s="21" t="s">
        <v>286</v>
      </c>
      <c r="C30" s="10" t="s">
        <v>287</v>
      </c>
      <c r="D30" s="7" t="s">
        <v>288</v>
      </c>
      <c r="E30" s="7" t="s">
        <v>306</v>
      </c>
      <c r="F30" s="7" t="s">
        <v>309</v>
      </c>
      <c r="G30" s="198" t="s">
        <v>495</v>
      </c>
      <c r="H30" s="7" t="s">
        <v>418</v>
      </c>
      <c r="I30" s="24" t="s">
        <v>196</v>
      </c>
      <c r="J30" s="3"/>
    </row>
    <row r="31" spans="1:10" ht="27" customHeight="1">
      <c r="A31" s="22" t="s">
        <v>153</v>
      </c>
      <c r="B31" s="14">
        <v>0</v>
      </c>
      <c r="C31" s="13">
        <v>0</v>
      </c>
      <c r="D31" s="20">
        <v>0</v>
      </c>
      <c r="E31" s="20">
        <v>0</v>
      </c>
      <c r="F31" s="20"/>
      <c r="G31" s="20"/>
      <c r="H31" s="20"/>
      <c r="I31" s="23">
        <f>SUM(B31:E31)</f>
        <v>0</v>
      </c>
      <c r="J31" s="3"/>
    </row>
    <row r="32" spans="1:10" ht="27" customHeight="1">
      <c r="A32" s="22" t="s">
        <v>154</v>
      </c>
      <c r="B32" s="14">
        <f>ด้านบริการชุมชนและสังคม!J372</f>
        <v>0</v>
      </c>
      <c r="C32" s="13"/>
      <c r="D32" s="13"/>
      <c r="E32" s="13"/>
      <c r="F32" s="13">
        <f>ด้านบริการชุมชนและสังคม!H313</f>
        <v>772200</v>
      </c>
      <c r="G32" s="13"/>
      <c r="H32" s="13">
        <f>ด้านบริการชุมชนและสังคม!H315</f>
        <v>42000</v>
      </c>
      <c r="I32" s="23">
        <f>SUM(B32:H32)</f>
        <v>814200</v>
      </c>
      <c r="J32" s="3"/>
    </row>
    <row r="33" spans="1:10" ht="27" customHeight="1">
      <c r="A33" s="8" t="s">
        <v>196</v>
      </c>
      <c r="B33" s="23">
        <f>SUM(B31:B32)</f>
        <v>0</v>
      </c>
      <c r="C33" s="23">
        <f>SUM(C31:C32)</f>
        <v>0</v>
      </c>
      <c r="D33" s="23">
        <f>SUM(D31:D32)</f>
        <v>0</v>
      </c>
      <c r="E33" s="23">
        <f>SUM(E31:E32)</f>
        <v>0</v>
      </c>
      <c r="F33" s="23">
        <f>SUM(F32)</f>
        <v>772200</v>
      </c>
      <c r="G33" s="23"/>
      <c r="H33" s="23">
        <f>SUM(H31:H32)</f>
        <v>42000</v>
      </c>
      <c r="I33" s="23">
        <f>SUM(B33:H33)</f>
        <v>814200</v>
      </c>
      <c r="J33" s="3"/>
    </row>
    <row r="34" spans="1:10" ht="21.75">
      <c r="A34" s="695" t="s">
        <v>262</v>
      </c>
      <c r="B34" s="695"/>
      <c r="C34" s="695"/>
      <c r="D34" s="695"/>
      <c r="E34" s="695"/>
      <c r="F34" s="695"/>
      <c r="G34" s="695"/>
      <c r="H34" s="695"/>
      <c r="I34" s="695"/>
      <c r="J34" s="3"/>
    </row>
    <row r="35" spans="1:10" ht="22.5">
      <c r="A35" s="2" t="s">
        <v>89</v>
      </c>
      <c r="J35" s="3"/>
    </row>
    <row r="36" spans="1:10" ht="22.5">
      <c r="A36" s="9" t="s">
        <v>285</v>
      </c>
      <c r="B36" s="21" t="s">
        <v>286</v>
      </c>
      <c r="C36" s="10" t="s">
        <v>287</v>
      </c>
      <c r="D36" s="7" t="s">
        <v>288</v>
      </c>
      <c r="E36" s="7" t="s">
        <v>306</v>
      </c>
      <c r="F36" s="7" t="s">
        <v>309</v>
      </c>
      <c r="G36" s="198" t="s">
        <v>495</v>
      </c>
      <c r="H36" s="7" t="s">
        <v>418</v>
      </c>
      <c r="I36" s="24" t="s">
        <v>196</v>
      </c>
      <c r="J36" s="3"/>
    </row>
    <row r="37" spans="1:11" ht="22.5">
      <c r="A37" s="22" t="s">
        <v>155</v>
      </c>
      <c r="B37" s="14">
        <f>ด้านบริการชุมชนและสังคม!H359</f>
        <v>38400</v>
      </c>
      <c r="C37" s="13">
        <f>ด้านบริการชุมชนและสังคม!H361</f>
        <v>15000</v>
      </c>
      <c r="D37" s="20"/>
      <c r="E37" s="20"/>
      <c r="F37" s="20">
        <f>ด้านบริการชุมชนและสังคม!H349</f>
        <v>785000</v>
      </c>
      <c r="G37" s="20">
        <f>ด้านบริการชุมชนและสังคม!H353+ด้านบริการชุมชนและสังคม!H355</f>
        <v>171000</v>
      </c>
      <c r="H37" s="20">
        <f>ด้านบริการชุมชนและสังคม!H351</f>
        <v>42000</v>
      </c>
      <c r="I37" s="23">
        <f>SUM(B37:H37)</f>
        <v>1051400</v>
      </c>
      <c r="J37" s="3"/>
      <c r="K37" s="38" t="e">
        <f>ด้านบริการชุมชนและสังคม!#REF!+ด้านบริการชุมชนและสังคม!#REF!</f>
        <v>#REF!</v>
      </c>
    </row>
    <row r="38" spans="1:11" ht="22.5">
      <c r="A38" s="22" t="s">
        <v>159</v>
      </c>
      <c r="B38" s="14">
        <v>0</v>
      </c>
      <c r="C38" s="13">
        <v>0</v>
      </c>
      <c r="D38" s="13">
        <v>0</v>
      </c>
      <c r="E38" s="13"/>
      <c r="F38" s="13"/>
      <c r="G38" s="13">
        <f>ด้านบริการชุมชนและสังคม!H400+ด้านบริการชุมชนและสังคม!H402</f>
        <v>170000</v>
      </c>
      <c r="H38" s="13">
        <v>0</v>
      </c>
      <c r="I38" s="23">
        <f>SUM(E38:F38)</f>
        <v>0</v>
      </c>
      <c r="J38" s="3"/>
      <c r="K38" s="34">
        <f>F38</f>
        <v>0</v>
      </c>
    </row>
    <row r="39" spans="1:11" ht="22.5">
      <c r="A39" s="22" t="s">
        <v>156</v>
      </c>
      <c r="B39" s="14"/>
      <c r="C39" s="14"/>
      <c r="D39" s="13"/>
      <c r="E39" s="13"/>
      <c r="F39" s="13"/>
      <c r="G39" s="13">
        <f>ด้านบริการชุมชนและสังคม!H463+ด้านบริการชุมชนและสังคม!H465</f>
        <v>380000</v>
      </c>
      <c r="H39" s="13"/>
      <c r="I39" s="23">
        <f>SUM(E39:F39)</f>
        <v>0</v>
      </c>
      <c r="J39" s="3"/>
      <c r="K39" s="15">
        <f>F39</f>
        <v>0</v>
      </c>
    </row>
    <row r="40" spans="1:11" ht="22.5">
      <c r="A40" s="22" t="s">
        <v>157</v>
      </c>
      <c r="B40" s="14"/>
      <c r="C40" s="14"/>
      <c r="D40" s="13"/>
      <c r="E40" s="13"/>
      <c r="F40" s="13"/>
      <c r="G40" s="13">
        <f>ด้านบริการชุมชนและสังคม!H492+ด้านบริการชุมชนและสังคม!H494</f>
        <v>760000</v>
      </c>
      <c r="H40" s="13"/>
      <c r="I40" s="23">
        <f>SUM(E40:F40)</f>
        <v>0</v>
      </c>
      <c r="J40" s="3"/>
      <c r="K40" s="15">
        <f>F40</f>
        <v>0</v>
      </c>
    </row>
    <row r="41" spans="1:10" ht="22.5">
      <c r="A41" s="22" t="s">
        <v>158</v>
      </c>
      <c r="B41" s="14"/>
      <c r="C41" s="14"/>
      <c r="D41" s="13"/>
      <c r="E41" s="13"/>
      <c r="F41" s="13"/>
      <c r="G41" s="13"/>
      <c r="H41" s="13"/>
      <c r="I41" s="23"/>
      <c r="J41" s="3"/>
    </row>
    <row r="42" spans="1:10" ht="22.5">
      <c r="A42" s="8" t="s">
        <v>196</v>
      </c>
      <c r="B42" s="23">
        <f aca="true" t="shared" si="2" ref="B42:H42">SUM(B37:B41)</f>
        <v>38400</v>
      </c>
      <c r="C42" s="23">
        <f t="shared" si="2"/>
        <v>15000</v>
      </c>
      <c r="D42" s="23">
        <f t="shared" si="2"/>
        <v>0</v>
      </c>
      <c r="E42" s="23">
        <f t="shared" si="2"/>
        <v>0</v>
      </c>
      <c r="F42" s="23">
        <f t="shared" si="2"/>
        <v>785000</v>
      </c>
      <c r="G42" s="23">
        <f t="shared" si="2"/>
        <v>1481000</v>
      </c>
      <c r="H42" s="23">
        <f t="shared" si="2"/>
        <v>42000</v>
      </c>
      <c r="I42" s="23">
        <f>SUM(B42:H42)</f>
        <v>2361400</v>
      </c>
      <c r="J42" s="3"/>
    </row>
    <row r="43" spans="1:10" ht="22.5">
      <c r="A43" s="18"/>
      <c r="B43" s="5"/>
      <c r="C43" s="5"/>
      <c r="D43" s="5"/>
      <c r="E43" s="5"/>
      <c r="F43" s="5"/>
      <c r="G43" s="5"/>
      <c r="H43" s="5"/>
      <c r="I43" s="5"/>
      <c r="J43" s="3"/>
    </row>
    <row r="44" spans="1:10" ht="22.5">
      <c r="A44" s="2" t="s">
        <v>93</v>
      </c>
      <c r="J44" s="3"/>
    </row>
    <row r="45" spans="1:10" ht="22.5">
      <c r="A45" s="9" t="s">
        <v>285</v>
      </c>
      <c r="B45" s="21" t="s">
        <v>286</v>
      </c>
      <c r="C45" s="10" t="s">
        <v>287</v>
      </c>
      <c r="D45" s="7" t="s">
        <v>288</v>
      </c>
      <c r="E45" s="7" t="s">
        <v>306</v>
      </c>
      <c r="F45" s="7" t="s">
        <v>309</v>
      </c>
      <c r="G45" s="198" t="s">
        <v>495</v>
      </c>
      <c r="H45" s="7" t="s">
        <v>418</v>
      </c>
      <c r="I45" s="24" t="s">
        <v>196</v>
      </c>
      <c r="J45" s="3"/>
    </row>
    <row r="46" spans="1:10" ht="22.5">
      <c r="A46" s="22" t="s">
        <v>162</v>
      </c>
      <c r="B46" s="14">
        <v>0</v>
      </c>
      <c r="C46" s="13">
        <v>0</v>
      </c>
      <c r="D46" s="13">
        <v>0</v>
      </c>
      <c r="E46" s="13">
        <v>0</v>
      </c>
      <c r="F46" s="13"/>
      <c r="G46" s="13"/>
      <c r="H46" s="13"/>
      <c r="I46" s="23">
        <f>SUM(B46:E46)</f>
        <v>0</v>
      </c>
      <c r="J46" s="3"/>
    </row>
    <row r="47" spans="1:10" ht="22.5">
      <c r="A47" s="22" t="s">
        <v>163</v>
      </c>
      <c r="B47" s="14"/>
      <c r="C47" s="13"/>
      <c r="D47" s="13"/>
      <c r="E47" s="13"/>
      <c r="F47" s="13"/>
      <c r="G47" s="13"/>
      <c r="H47" s="13"/>
      <c r="I47" s="23"/>
      <c r="J47" s="3"/>
    </row>
    <row r="48" spans="1:10" ht="22.5">
      <c r="A48" s="22" t="s">
        <v>164</v>
      </c>
      <c r="B48" s="14"/>
      <c r="C48" s="14"/>
      <c r="D48" s="14"/>
      <c r="E48" s="14"/>
      <c r="F48" s="14"/>
      <c r="G48" s="14"/>
      <c r="H48" s="14"/>
      <c r="I48" s="23"/>
      <c r="J48" s="3"/>
    </row>
    <row r="49" spans="1:10" ht="22.5">
      <c r="A49" s="22" t="s">
        <v>165</v>
      </c>
      <c r="B49" s="14"/>
      <c r="C49" s="14"/>
      <c r="D49" s="14"/>
      <c r="E49" s="14"/>
      <c r="F49" s="14">
        <f>ด้านบริการชุมชนและสังคม!H598</f>
        <v>290000</v>
      </c>
      <c r="G49" s="14"/>
      <c r="H49" s="14">
        <v>0</v>
      </c>
      <c r="I49" s="23">
        <f>SUM(B49:H49)</f>
        <v>290000</v>
      </c>
      <c r="J49" s="3"/>
    </row>
    <row r="50" spans="1:10" ht="22.5">
      <c r="A50" s="8" t="s">
        <v>196</v>
      </c>
      <c r="B50" s="23">
        <f>SUM(B46:B49)</f>
        <v>0</v>
      </c>
      <c r="C50" s="23">
        <f>SUM(C46:C49)</f>
        <v>0</v>
      </c>
      <c r="D50" s="23">
        <f>SUM(D46:D49)</f>
        <v>0</v>
      </c>
      <c r="E50" s="23">
        <f>SUM(E46:E49)</f>
        <v>0</v>
      </c>
      <c r="F50" s="23">
        <f>SUM(F49)</f>
        <v>290000</v>
      </c>
      <c r="G50" s="23"/>
      <c r="H50" s="23">
        <f>SUM(H49)</f>
        <v>0</v>
      </c>
      <c r="I50" s="23">
        <f>SUM(B50:H50)</f>
        <v>290000</v>
      </c>
      <c r="J50" s="3"/>
    </row>
    <row r="51" spans="1:10" ht="22.5">
      <c r="A51" s="18"/>
      <c r="B51" s="26"/>
      <c r="C51" s="26"/>
      <c r="D51" s="26"/>
      <c r="E51" s="26"/>
      <c r="F51" s="26"/>
      <c r="G51" s="26"/>
      <c r="H51" s="26"/>
      <c r="I51" s="26"/>
      <c r="J51" s="3"/>
    </row>
    <row r="52" spans="1:10" ht="27" customHeight="1">
      <c r="A52" s="25" t="s">
        <v>181</v>
      </c>
      <c r="J52" s="3"/>
    </row>
    <row r="53" spans="1:10" ht="27" customHeight="1">
      <c r="A53" s="2" t="s">
        <v>97</v>
      </c>
      <c r="J53" s="3"/>
    </row>
    <row r="54" spans="1:10" ht="22.5">
      <c r="A54" s="9" t="s">
        <v>285</v>
      </c>
      <c r="B54" s="21" t="s">
        <v>286</v>
      </c>
      <c r="C54" s="10" t="s">
        <v>287</v>
      </c>
      <c r="D54" s="7" t="s">
        <v>288</v>
      </c>
      <c r="E54" s="7" t="s">
        <v>306</v>
      </c>
      <c r="F54" s="7" t="s">
        <v>309</v>
      </c>
      <c r="G54" s="198" t="s">
        <v>495</v>
      </c>
      <c r="H54" s="7" t="s">
        <v>418</v>
      </c>
      <c r="I54" s="24" t="s">
        <v>196</v>
      </c>
      <c r="J54" s="3"/>
    </row>
    <row r="55" spans="1:11" ht="22.5">
      <c r="A55" s="22" t="s">
        <v>168</v>
      </c>
      <c r="B55" s="14"/>
      <c r="C55" s="13">
        <f>ด้านการเศรษฐกิจ!J83</f>
        <v>0</v>
      </c>
      <c r="D55" s="20"/>
      <c r="E55" s="20"/>
      <c r="F55" s="20"/>
      <c r="G55" s="20">
        <f>ด้านการเศรษฐกิจ!H9+ด้านการเศรษฐกิจ!H11</f>
        <v>122000</v>
      </c>
      <c r="H55" s="20">
        <v>0</v>
      </c>
      <c r="I55" s="23">
        <f>SUM(B55:H55)</f>
        <v>122000</v>
      </c>
      <c r="J55" s="3"/>
      <c r="K55" s="34">
        <f>F55</f>
        <v>0</v>
      </c>
    </row>
    <row r="56" spans="1:10" ht="22.5">
      <c r="A56" s="22" t="s">
        <v>169</v>
      </c>
      <c r="B56" s="14"/>
      <c r="C56" s="13"/>
      <c r="D56" s="13"/>
      <c r="E56" s="13"/>
      <c r="F56" s="13"/>
      <c r="G56" s="13"/>
      <c r="H56" s="13"/>
      <c r="I56" s="23"/>
      <c r="J56" s="3"/>
    </row>
    <row r="57" spans="1:10" ht="22.5">
      <c r="A57" s="8" t="s">
        <v>196</v>
      </c>
      <c r="B57" s="23"/>
      <c r="C57" s="23">
        <f>C55</f>
        <v>0</v>
      </c>
      <c r="D57" s="23">
        <f>SUM(D55:D56)</f>
        <v>0</v>
      </c>
      <c r="E57" s="23">
        <f>SUM(E55:E56)</f>
        <v>0</v>
      </c>
      <c r="F57" s="23">
        <f>SUM(F55:F56)</f>
        <v>0</v>
      </c>
      <c r="G57" s="23">
        <f>SUM(G55:G56)</f>
        <v>122000</v>
      </c>
      <c r="H57" s="23">
        <f>SUM(H55:H56)</f>
        <v>0</v>
      </c>
      <c r="I57" s="23">
        <f>SUM(B57:H57)</f>
        <v>122000</v>
      </c>
      <c r="J57" s="3"/>
    </row>
    <row r="58" spans="1:10" ht="22.5">
      <c r="A58" s="18"/>
      <c r="B58" s="5"/>
      <c r="C58" s="5"/>
      <c r="D58" s="5"/>
      <c r="E58" s="5"/>
      <c r="F58" s="5"/>
      <c r="G58" s="5"/>
      <c r="H58" s="5"/>
      <c r="I58" s="5"/>
      <c r="J58" s="3"/>
    </row>
    <row r="59" spans="1:10" ht="22.5">
      <c r="A59" s="2" t="s">
        <v>99</v>
      </c>
      <c r="B59" s="5"/>
      <c r="C59" s="5"/>
      <c r="D59" s="5"/>
      <c r="E59" s="5"/>
      <c r="F59" s="5"/>
      <c r="G59" s="5"/>
      <c r="H59" s="5"/>
      <c r="I59" s="5"/>
      <c r="J59" s="3"/>
    </row>
    <row r="60" spans="1:10" ht="22.5">
      <c r="A60" s="9" t="s">
        <v>285</v>
      </c>
      <c r="B60" s="21" t="s">
        <v>286</v>
      </c>
      <c r="C60" s="10" t="s">
        <v>287</v>
      </c>
      <c r="D60" s="7" t="s">
        <v>288</v>
      </c>
      <c r="E60" s="7" t="s">
        <v>306</v>
      </c>
      <c r="F60" s="7" t="s">
        <v>309</v>
      </c>
      <c r="G60" s="198" t="s">
        <v>495</v>
      </c>
      <c r="H60" s="7" t="s">
        <v>418</v>
      </c>
      <c r="I60" s="24" t="s">
        <v>196</v>
      </c>
      <c r="J60" s="3"/>
    </row>
    <row r="61" spans="1:10" ht="22.5">
      <c r="A61" s="22" t="s">
        <v>170</v>
      </c>
      <c r="B61" s="14">
        <v>0</v>
      </c>
      <c r="C61" s="13">
        <v>0</v>
      </c>
      <c r="D61" s="20">
        <v>0</v>
      </c>
      <c r="E61" s="20">
        <v>0</v>
      </c>
      <c r="F61" s="20"/>
      <c r="G61" s="20"/>
      <c r="H61" s="20"/>
      <c r="I61" s="23">
        <f>SUM(B61:E61)</f>
        <v>0</v>
      </c>
      <c r="J61" s="3"/>
    </row>
    <row r="62" spans="1:11" ht="22.5">
      <c r="A62" s="22" t="s">
        <v>171</v>
      </c>
      <c r="B62" s="14"/>
      <c r="C62" s="13"/>
      <c r="D62" s="13"/>
      <c r="E62" s="13"/>
      <c r="F62" s="13"/>
      <c r="G62" s="13">
        <f>ด้านการเศรษฐกิจ!H80+ด้านการเศรษฐกิจ!H82</f>
        <v>182500</v>
      </c>
      <c r="H62" s="13"/>
      <c r="I62" s="23">
        <f>SUM(B62:H62)</f>
        <v>182500</v>
      </c>
      <c r="J62" s="3"/>
      <c r="K62" s="34">
        <f>F62</f>
        <v>0</v>
      </c>
    </row>
    <row r="63" spans="1:10" ht="22.5">
      <c r="A63" s="22" t="s">
        <v>172</v>
      </c>
      <c r="B63" s="14">
        <v>0</v>
      </c>
      <c r="C63" s="14">
        <v>0</v>
      </c>
      <c r="D63" s="13">
        <v>0</v>
      </c>
      <c r="E63" s="13">
        <v>0</v>
      </c>
      <c r="F63" s="13"/>
      <c r="G63" s="13"/>
      <c r="H63" s="13"/>
      <c r="I63" s="23">
        <f>SUM(B63:E63)</f>
        <v>0</v>
      </c>
      <c r="J63" s="3"/>
    </row>
    <row r="64" spans="1:10" ht="22.5">
      <c r="A64" s="22" t="s">
        <v>173</v>
      </c>
      <c r="B64" s="14">
        <v>0</v>
      </c>
      <c r="C64" s="14">
        <v>0</v>
      </c>
      <c r="D64" s="13">
        <v>0</v>
      </c>
      <c r="E64" s="13">
        <v>0</v>
      </c>
      <c r="F64" s="13"/>
      <c r="G64" s="13"/>
      <c r="H64" s="13"/>
      <c r="I64" s="23">
        <f>SUM(B64:E64)</f>
        <v>0</v>
      </c>
      <c r="J64" s="3"/>
    </row>
    <row r="65" spans="1:11" ht="22.5">
      <c r="A65" s="8" t="s">
        <v>196</v>
      </c>
      <c r="B65" s="23">
        <f>SUM(B61:B64)</f>
        <v>0</v>
      </c>
      <c r="C65" s="23">
        <f>SUM(C61:C64)</f>
        <v>0</v>
      </c>
      <c r="D65" s="23">
        <f>SUM(D61:D64)</f>
        <v>0</v>
      </c>
      <c r="E65" s="23">
        <f>SUM(E61:E64)</f>
        <v>0</v>
      </c>
      <c r="F65" s="23">
        <f>SUM(F62:F64)</f>
        <v>0</v>
      </c>
      <c r="G65" s="23">
        <f>SUM(G62:G64)</f>
        <v>182500</v>
      </c>
      <c r="H65" s="23"/>
      <c r="I65" s="23">
        <f>SUM(B65:G65)</f>
        <v>182500</v>
      </c>
      <c r="J65" s="35"/>
      <c r="K65" s="39"/>
    </row>
    <row r="66" spans="1:11" ht="22.5">
      <c r="A66" s="18"/>
      <c r="B66" s="26"/>
      <c r="C66" s="26"/>
      <c r="D66" s="26"/>
      <c r="E66" s="26"/>
      <c r="F66" s="26"/>
      <c r="G66" s="26"/>
      <c r="H66" s="26"/>
      <c r="I66" s="26"/>
      <c r="J66" s="35"/>
      <c r="K66" s="39"/>
    </row>
    <row r="67" spans="1:11" ht="22.5">
      <c r="A67" s="18"/>
      <c r="B67" s="26"/>
      <c r="C67" s="26"/>
      <c r="D67" s="26"/>
      <c r="E67" s="26"/>
      <c r="F67" s="26"/>
      <c r="G67" s="26"/>
      <c r="H67" s="26"/>
      <c r="I67" s="26"/>
      <c r="J67" s="35"/>
      <c r="K67" s="39"/>
    </row>
    <row r="68" spans="1:14" ht="22.5">
      <c r="A68" s="18"/>
      <c r="B68" s="26"/>
      <c r="C68" s="26"/>
      <c r="D68" s="26"/>
      <c r="E68" s="26"/>
      <c r="F68" s="26"/>
      <c r="G68" s="26"/>
      <c r="H68" s="24" t="s">
        <v>494</v>
      </c>
      <c r="I68" s="26">
        <f>F9+F16+F28+F33+F42+F50</f>
        <v>8010800</v>
      </c>
      <c r="J68" s="386" t="s">
        <v>633</v>
      </c>
      <c r="K68" s="387" t="s">
        <v>634</v>
      </c>
      <c r="L68" s="6" t="s">
        <v>635</v>
      </c>
      <c r="M68" s="6" t="s">
        <v>636</v>
      </c>
      <c r="N68" s="6" t="s">
        <v>637</v>
      </c>
    </row>
    <row r="69" spans="1:14" ht="22.5">
      <c r="A69" s="2" t="s">
        <v>101</v>
      </c>
      <c r="D69" s="26"/>
      <c r="E69" s="26"/>
      <c r="F69" s="26"/>
      <c r="G69" s="26"/>
      <c r="H69" s="195" t="s">
        <v>495</v>
      </c>
      <c r="I69" s="26">
        <f>G9+G28+G42+G57+G65</f>
        <v>2626640</v>
      </c>
      <c r="J69" s="388">
        <f>'ด้านบริหารงานทั่วไป)'!H32+ด้านบริการชุมชนและสังคม!H353+ด้านบริการชุมชนและสังคม!H400+ด้านบริการชุมชนและสังคม!H463+ด้านบริการชุมชนและสังคม!H492+ด้านการเศรษฐกิจ!H9+ด้านการเศรษฐกิจ!H80</f>
        <v>2040000</v>
      </c>
      <c r="K69" s="13">
        <f>ด้านบริการชุมชนและสังคม!H355+ด้านบริการชุมชนและสังคม!H402+ด้านบริการชุมชนและสังคม!H465+ด้านบริการชุมชนและสังคม!H494+ด้านการเศรษฐกิจ!H11+ด้านการเศรษฐกิจ!H82</f>
        <v>110500</v>
      </c>
      <c r="L69" s="6">
        <f>ด้านบริการชุมชนและสังคม!H83</f>
        <v>508800</v>
      </c>
      <c r="M69" s="389">
        <f>ด้านบริการชุมชนและสังคม!H89</f>
        <v>398140</v>
      </c>
      <c r="N69" s="389">
        <f>ด้านบริการชุมชนและสังคม!H91</f>
        <v>58000</v>
      </c>
    </row>
    <row r="70" spans="1:10" ht="22.5">
      <c r="A70" s="9" t="s">
        <v>225</v>
      </c>
      <c r="B70" s="21" t="s">
        <v>364</v>
      </c>
      <c r="C70" s="40" t="s">
        <v>365</v>
      </c>
      <c r="D70" s="40" t="s">
        <v>305</v>
      </c>
      <c r="E70" s="23" t="s">
        <v>196</v>
      </c>
      <c r="F70" s="26"/>
      <c r="G70" s="26"/>
      <c r="H70" s="7" t="s">
        <v>418</v>
      </c>
      <c r="I70" s="26">
        <f>H9+H28+H33+H42</f>
        <v>558000</v>
      </c>
      <c r="J70" s="26"/>
    </row>
    <row r="71" spans="1:11" ht="22.5">
      <c r="A71" s="22" t="s">
        <v>216</v>
      </c>
      <c r="B71" s="19">
        <f>ด้านงบกลาง!H43</f>
        <v>192500</v>
      </c>
      <c r="C71" s="23">
        <f>ด้านงบกลาง!H13</f>
        <v>132000</v>
      </c>
      <c r="D71" s="23">
        <f>ด้านงบกลาง!H38</f>
        <v>10000</v>
      </c>
      <c r="E71" s="23">
        <f>SUM(B71:D71)</f>
        <v>334500</v>
      </c>
      <c r="F71" s="26"/>
      <c r="G71" s="26"/>
      <c r="H71" s="10" t="s">
        <v>287</v>
      </c>
      <c r="I71" s="26">
        <f>C9+C16+C28+C42+C57</f>
        <v>166000</v>
      </c>
      <c r="J71" s="26"/>
      <c r="K71" s="201">
        <f>J69+K69+M69+N69</f>
        <v>2606640</v>
      </c>
    </row>
    <row r="72" spans="1:10" ht="22.5">
      <c r="A72" s="8" t="s">
        <v>196</v>
      </c>
      <c r="B72" s="23">
        <f>B71</f>
        <v>192500</v>
      </c>
      <c r="C72" s="23">
        <f>C71</f>
        <v>132000</v>
      </c>
      <c r="D72" s="23">
        <f>D71</f>
        <v>10000</v>
      </c>
      <c r="E72" s="23">
        <f>SUM(E71)</f>
        <v>334500</v>
      </c>
      <c r="F72" s="26"/>
      <c r="G72" s="26"/>
      <c r="H72" s="7" t="s">
        <v>306</v>
      </c>
      <c r="I72" s="26">
        <f>E9+E16+E28+E33+E42+E50+E57+E65</f>
        <v>0</v>
      </c>
      <c r="J72" s="26"/>
    </row>
    <row r="73" spans="1:9" ht="22.5">
      <c r="A73" s="18"/>
      <c r="B73" s="5"/>
      <c r="C73" s="5"/>
      <c r="D73" s="5"/>
      <c r="E73" s="5"/>
      <c r="F73" s="5"/>
      <c r="G73" s="5"/>
      <c r="H73" s="21" t="s">
        <v>286</v>
      </c>
      <c r="I73" s="185">
        <f>B9+B16+B28+B33+B42</f>
        <v>272400</v>
      </c>
    </row>
    <row r="74" spans="1:11" ht="22.5">
      <c r="A74" s="18"/>
      <c r="B74" s="5"/>
      <c r="C74" s="5"/>
      <c r="D74" s="5"/>
      <c r="E74" s="5"/>
      <c r="F74" s="5"/>
      <c r="G74" s="5"/>
      <c r="H74" s="40" t="s">
        <v>365</v>
      </c>
      <c r="I74" s="185">
        <f>C71</f>
        <v>132000</v>
      </c>
      <c r="K74" s="1" t="s">
        <v>974</v>
      </c>
    </row>
    <row r="75" spans="1:11" ht="22.5">
      <c r="A75" s="18"/>
      <c r="B75" s="5"/>
      <c r="C75" s="5"/>
      <c r="D75" s="5"/>
      <c r="E75" s="5"/>
      <c r="F75" s="5"/>
      <c r="G75" s="5"/>
      <c r="H75" s="21" t="s">
        <v>364</v>
      </c>
      <c r="I75" s="185">
        <f>B72</f>
        <v>192500</v>
      </c>
      <c r="K75" s="15">
        <f>G9+G28+G42+G57+G65</f>
        <v>2626640</v>
      </c>
    </row>
    <row r="76" spans="1:9" ht="22.5">
      <c r="A76" s="18"/>
      <c r="B76" s="5"/>
      <c r="C76" s="5"/>
      <c r="D76" s="5"/>
      <c r="E76" s="5"/>
      <c r="F76" s="5"/>
      <c r="G76" s="5"/>
      <c r="H76" s="40" t="s">
        <v>305</v>
      </c>
      <c r="I76" s="185">
        <f>D72</f>
        <v>10000</v>
      </c>
    </row>
    <row r="77" spans="1:10" ht="22.5">
      <c r="A77" s="18"/>
      <c r="B77" s="5"/>
      <c r="C77" s="5"/>
      <c r="D77" s="5"/>
      <c r="E77" s="5"/>
      <c r="F77" s="5"/>
      <c r="G77" s="5"/>
      <c r="H77" s="184" t="s">
        <v>196</v>
      </c>
      <c r="I77" s="171">
        <f>SUM(I68:I76)</f>
        <v>11968340</v>
      </c>
      <c r="J77" s="33">
        <f>I77*100/ด้านงบกลาง!H8</f>
        <v>27.197478123672745</v>
      </c>
    </row>
    <row r="78" spans="5:9" ht="21.75">
      <c r="E78" s="32" t="s">
        <v>312</v>
      </c>
      <c r="F78" s="33">
        <f>I77*100/ด้านงบกลาง!H8</f>
        <v>27.197478123672745</v>
      </c>
      <c r="G78" s="1" t="s">
        <v>317</v>
      </c>
      <c r="I78" s="27">
        <f>I9+I16+I28+I33+I42+I50+I57+I65+E72</f>
        <v>11968340</v>
      </c>
    </row>
    <row r="79" spans="8:9" ht="21.75">
      <c r="H79" s="187" t="s">
        <v>441</v>
      </c>
      <c r="I79" s="188">
        <f>G9+G28+G42+G57+G65</f>
        <v>2626640</v>
      </c>
    </row>
    <row r="80" spans="8:9" ht="21.75">
      <c r="H80" s="187" t="s">
        <v>306</v>
      </c>
      <c r="I80" s="186">
        <f>E9+E16+E28+E33+E42+E50+E57+E65</f>
        <v>0</v>
      </c>
    </row>
    <row r="81" spans="8:11" ht="21.75">
      <c r="H81" s="187" t="s">
        <v>571</v>
      </c>
      <c r="I81" s="186">
        <f>'ด้านบริหารงานทั่วไป)'!H32+ด้านบริการชุมชนและสังคม!H89+ด้านบริการชุมชนและสังคม!H353+ด้านบริการชุมชนและสังคม!H400+ด้านบริการชุมชนและสังคม!H463+ด้านบริการชุมชนและสังคม!H492+ด้านการเศรษฐกิจ!H9+ด้านการเศรษฐกิจ!H80</f>
        <v>2438140</v>
      </c>
      <c r="J81" s="201"/>
      <c r="K81" s="15"/>
    </row>
    <row r="82" spans="8:9" ht="21.75">
      <c r="H82" s="187"/>
      <c r="I82" s="186"/>
    </row>
    <row r="83" spans="8:9" ht="22.5" customHeight="1">
      <c r="H83" s="187"/>
      <c r="I83" s="186"/>
    </row>
    <row r="84" spans="8:9" ht="27" customHeight="1">
      <c r="H84" s="187"/>
      <c r="I84" s="186"/>
    </row>
    <row r="85" spans="8:9" ht="21.75">
      <c r="H85" s="187"/>
      <c r="I85" s="186"/>
    </row>
    <row r="86" spans="8:9" ht="21.75">
      <c r="H86" s="187"/>
      <c r="I86" s="186"/>
    </row>
    <row r="87" spans="8:9" ht="21.75">
      <c r="H87" s="187"/>
      <c r="I87" s="186"/>
    </row>
    <row r="88" spans="8:9" ht="21.75">
      <c r="H88" s="187"/>
      <c r="I88" s="186"/>
    </row>
    <row r="89" spans="1:11" ht="26.25">
      <c r="A89" s="696" t="s">
        <v>496</v>
      </c>
      <c r="B89" s="696"/>
      <c r="C89" s="696"/>
      <c r="D89" s="696"/>
      <c r="E89" s="696"/>
      <c r="F89" s="696"/>
      <c r="G89" s="696"/>
      <c r="H89" s="696"/>
      <c r="I89" s="696"/>
      <c r="J89" s="696"/>
      <c r="K89" s="696"/>
    </row>
    <row r="90" spans="1:11" ht="26.25">
      <c r="A90" s="696" t="s">
        <v>1228</v>
      </c>
      <c r="B90" s="696"/>
      <c r="C90" s="696"/>
      <c r="D90" s="696"/>
      <c r="E90" s="696"/>
      <c r="F90" s="696"/>
      <c r="G90" s="696"/>
      <c r="H90" s="696"/>
      <c r="I90" s="696"/>
      <c r="J90" s="696"/>
      <c r="K90" s="696"/>
    </row>
    <row r="91" spans="2:12" ht="21.75">
      <c r="B91" s="1" t="s">
        <v>497</v>
      </c>
      <c r="G91" s="15">
        <f aca="true" t="shared" si="3" ref="G91:G96">I68</f>
        <v>8010800</v>
      </c>
      <c r="H91" s="1" t="s">
        <v>197</v>
      </c>
      <c r="J91" s="482">
        <f>G91+G92+G93</f>
        <v>11195440</v>
      </c>
      <c r="K91" s="34">
        <f>G91</f>
        <v>8010800</v>
      </c>
      <c r="L91" s="1" t="s">
        <v>309</v>
      </c>
    </row>
    <row r="92" spans="2:12" ht="21.75">
      <c r="B92" s="196" t="s">
        <v>495</v>
      </c>
      <c r="C92" s="197"/>
      <c r="D92" s="5"/>
      <c r="G92" s="15">
        <f t="shared" si="3"/>
        <v>2626640</v>
      </c>
      <c r="H92" s="1" t="s">
        <v>197</v>
      </c>
      <c r="J92" s="15"/>
      <c r="K92" s="34">
        <f>G92</f>
        <v>2626640</v>
      </c>
      <c r="L92" s="1" t="s">
        <v>495</v>
      </c>
    </row>
    <row r="93" spans="2:12" ht="23.25" customHeight="1">
      <c r="B93" s="1" t="s">
        <v>418</v>
      </c>
      <c r="G93" s="15">
        <f t="shared" si="3"/>
        <v>558000</v>
      </c>
      <c r="H93" s="1" t="s">
        <v>197</v>
      </c>
      <c r="I93" s="15"/>
      <c r="J93" s="15"/>
      <c r="K93" s="34">
        <f>G93</f>
        <v>558000</v>
      </c>
      <c r="L93" s="1" t="s">
        <v>418</v>
      </c>
    </row>
    <row r="94" spans="2:12" ht="21.75">
      <c r="B94" s="1" t="s">
        <v>467</v>
      </c>
      <c r="G94" s="15">
        <f t="shared" si="3"/>
        <v>166000</v>
      </c>
      <c r="H94" s="1" t="s">
        <v>197</v>
      </c>
      <c r="J94" s="15"/>
      <c r="K94" s="34">
        <f>SUM(K91:K93)</f>
        <v>11195440</v>
      </c>
      <c r="L94" s="1" t="s">
        <v>583</v>
      </c>
    </row>
    <row r="95" spans="2:12" ht="20.25" customHeight="1">
      <c r="B95" s="1" t="s">
        <v>306</v>
      </c>
      <c r="G95" s="15">
        <f t="shared" si="3"/>
        <v>0</v>
      </c>
      <c r="H95" s="1" t="s">
        <v>197</v>
      </c>
      <c r="J95" s="15"/>
      <c r="K95" s="3">
        <f>ด้านบริการชุมชนและสังคม!H83</f>
        <v>508800</v>
      </c>
      <c r="L95" s="1" t="s">
        <v>584</v>
      </c>
    </row>
    <row r="96" spans="2:12" ht="21.75">
      <c r="B96" s="1" t="s">
        <v>468</v>
      </c>
      <c r="G96" s="15">
        <f t="shared" si="3"/>
        <v>272400</v>
      </c>
      <c r="H96" s="1" t="s">
        <v>197</v>
      </c>
      <c r="K96" s="15">
        <f>G93</f>
        <v>558000</v>
      </c>
      <c r="L96" s="1" t="s">
        <v>585</v>
      </c>
    </row>
    <row r="97" spans="2:12" ht="21.75">
      <c r="B97" s="1" t="s">
        <v>469</v>
      </c>
      <c r="G97" s="15">
        <f>I74</f>
        <v>132000</v>
      </c>
      <c r="H97" s="1" t="s">
        <v>197</v>
      </c>
      <c r="K97" s="15">
        <f>K94-K95-K96</f>
        <v>10128640</v>
      </c>
      <c r="L97" s="1" t="s">
        <v>586</v>
      </c>
    </row>
    <row r="98" spans="2:12" ht="21.75">
      <c r="B98" s="1" t="s">
        <v>470</v>
      </c>
      <c r="G98" s="15">
        <f>I75</f>
        <v>192500</v>
      </c>
      <c r="H98" s="1" t="s">
        <v>197</v>
      </c>
      <c r="K98" s="201">
        <f>K97*100/ด้านงบกลาง!H8</f>
        <v>23.0168481863447</v>
      </c>
      <c r="L98" s="1" t="s">
        <v>587</v>
      </c>
    </row>
    <row r="99" spans="2:11" ht="21.75">
      <c r="B99" s="1" t="s">
        <v>471</v>
      </c>
      <c r="G99" s="15">
        <f>I76</f>
        <v>10000</v>
      </c>
      <c r="H99" s="1" t="s">
        <v>197</v>
      </c>
      <c r="J99" s="15"/>
      <c r="K99" s="15">
        <f>K97+K101+G94+G95+G96+G97+G98+G99</f>
        <v>0</v>
      </c>
    </row>
    <row r="100" spans="2:11" ht="21.75">
      <c r="B100" s="1" t="s">
        <v>754</v>
      </c>
      <c r="G100" s="15">
        <f>ด้านงบกลาง!H46</f>
        <v>100000</v>
      </c>
      <c r="H100" s="1" t="s">
        <v>197</v>
      </c>
      <c r="J100" s="15"/>
      <c r="K100" s="15">
        <f>K98+K102+G95+G96+G97+G98+G99+G100</f>
        <v>706923.0168481863</v>
      </c>
    </row>
    <row r="101" spans="3:11" ht="23.25">
      <c r="C101" s="191" t="s">
        <v>473</v>
      </c>
      <c r="D101" s="191"/>
      <c r="E101" s="191"/>
      <c r="F101" s="191"/>
      <c r="G101" s="189">
        <f>SUM(G91:G100)</f>
        <v>12068340</v>
      </c>
      <c r="H101" s="191" t="s">
        <v>197</v>
      </c>
      <c r="J101" s="201"/>
      <c r="K101" s="15">
        <f>K99*100/ด้านงบกลาง!H8</f>
        <v>0</v>
      </c>
    </row>
    <row r="102" spans="3:10" ht="12" customHeight="1">
      <c r="C102" s="191"/>
      <c r="D102" s="191"/>
      <c r="E102" s="191"/>
      <c r="F102" s="191"/>
      <c r="G102" s="189"/>
      <c r="H102" s="191"/>
      <c r="J102" s="201"/>
    </row>
    <row r="103" spans="1:11" ht="21.75" customHeight="1">
      <c r="A103" s="219"/>
      <c r="B103" s="693" t="s">
        <v>1242</v>
      </c>
      <c r="C103" s="693"/>
      <c r="D103" s="218"/>
      <c r="E103" s="199" t="s">
        <v>312</v>
      </c>
      <c r="G103" s="190">
        <f>G101*100/ประมาณการรายรับ!H6</f>
        <v>27.25748176241713</v>
      </c>
      <c r="H103" s="1" t="s">
        <v>472</v>
      </c>
      <c r="K103" s="201">
        <f>K99*100/ด้านงบกลาง!M26</f>
        <v>0</v>
      </c>
    </row>
    <row r="104" spans="2:11" ht="26.25">
      <c r="B104" s="692">
        <f>ประมาณการรายรับ!H6</f>
        <v>44275330</v>
      </c>
      <c r="C104" s="692"/>
      <c r="G104" s="190"/>
      <c r="K104" s="201">
        <f>G101*100/ด้านงบกลาง!M26</f>
        <v>38.39833684014263</v>
      </c>
    </row>
    <row r="105" spans="3:7" ht="18" customHeight="1">
      <c r="C105" s="199"/>
      <c r="G105" s="190"/>
    </row>
    <row r="106" spans="3:11" ht="24.75" customHeight="1">
      <c r="C106" s="199" t="s">
        <v>504</v>
      </c>
      <c r="G106" s="190"/>
      <c r="J106" s="199" t="s">
        <v>632</v>
      </c>
      <c r="K106" s="201"/>
    </row>
    <row r="107" spans="1:10" ht="21.75">
      <c r="A107" s="217" t="s">
        <v>628</v>
      </c>
      <c r="B107" s="217"/>
      <c r="C107" s="205"/>
      <c r="H107" s="694" t="s">
        <v>501</v>
      </c>
      <c r="I107" s="694"/>
      <c r="J107" s="205"/>
    </row>
    <row r="108" spans="1:10" ht="21.75" customHeight="1">
      <c r="A108" s="220" t="s">
        <v>629</v>
      </c>
      <c r="B108" s="205"/>
      <c r="C108" s="205"/>
      <c r="H108" s="694" t="s">
        <v>499</v>
      </c>
      <c r="I108" s="694"/>
      <c r="J108" s="205"/>
    </row>
    <row r="109" spans="3:11" ht="21.75" customHeight="1">
      <c r="C109" s="199"/>
      <c r="K109" s="199"/>
    </row>
    <row r="110" spans="3:10" ht="21.75">
      <c r="C110" s="199" t="s">
        <v>498</v>
      </c>
      <c r="J110" s="199" t="s">
        <v>503</v>
      </c>
    </row>
    <row r="111" spans="1:11" ht="21.75">
      <c r="A111" s="217" t="s">
        <v>630</v>
      </c>
      <c r="B111" s="217"/>
      <c r="C111" s="205"/>
      <c r="H111" s="694" t="s">
        <v>502</v>
      </c>
      <c r="I111" s="694"/>
      <c r="J111" s="205"/>
      <c r="K111" s="199"/>
    </row>
    <row r="112" spans="1:10" ht="21.75">
      <c r="A112" s="217" t="s">
        <v>631</v>
      </c>
      <c r="B112" s="217"/>
      <c r="C112" s="205"/>
      <c r="H112" s="694" t="s">
        <v>500</v>
      </c>
      <c r="I112" s="694"/>
      <c r="J112" s="205"/>
    </row>
  </sheetData>
  <sheetProtection/>
  <mergeCells count="10">
    <mergeCell ref="B104:C104"/>
    <mergeCell ref="B103:C103"/>
    <mergeCell ref="H108:I108"/>
    <mergeCell ref="H111:I111"/>
    <mergeCell ref="H112:I112"/>
    <mergeCell ref="A1:I1"/>
    <mergeCell ref="A34:I34"/>
    <mergeCell ref="A89:K89"/>
    <mergeCell ref="A90:K90"/>
    <mergeCell ref="H107:I107"/>
  </mergeCells>
  <printOptions horizontalCentered="1"/>
  <pageMargins left="0.4330708661417323" right="0.03937007874015748" top="0.5905511811023623" bottom="0.5511811023622047" header="0.3149606299212598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SheetLayoutView="100" zoomScalePageLayoutView="0" workbookViewId="0" topLeftCell="A43">
      <selection activeCell="E12" sqref="E12"/>
    </sheetView>
  </sheetViews>
  <sheetFormatPr defaultColWidth="9.140625" defaultRowHeight="12.75"/>
  <cols>
    <col min="1" max="1" width="13.140625" style="41" customWidth="1"/>
    <col min="2" max="2" width="9.28125" style="41" customWidth="1"/>
    <col min="3" max="3" width="5.00390625" style="41" customWidth="1"/>
    <col min="4" max="4" width="9.140625" style="41" customWidth="1"/>
    <col min="5" max="5" width="51.57421875" style="41" customWidth="1"/>
    <col min="6" max="6" width="6.421875" style="41" customWidth="1"/>
    <col min="7" max="9" width="24.28125" style="41" bestFit="1" customWidth="1"/>
    <col min="10" max="16384" width="9.140625" style="41" customWidth="1"/>
  </cols>
  <sheetData>
    <row r="1" spans="1:5" ht="28.5">
      <c r="A1" s="647" t="s">
        <v>259</v>
      </c>
      <c r="B1" s="648"/>
      <c r="C1" s="648"/>
      <c r="D1" s="648"/>
      <c r="E1" s="648"/>
    </row>
    <row r="2" spans="1:9" ht="21.75" customHeight="1">
      <c r="A2" s="42"/>
      <c r="B2" s="42"/>
      <c r="C2" s="42"/>
      <c r="D2" s="42"/>
      <c r="E2" s="42"/>
      <c r="F2" s="53"/>
      <c r="G2" s="54"/>
      <c r="H2" s="54"/>
      <c r="I2" s="54"/>
    </row>
    <row r="3" spans="1:6" ht="19.5">
      <c r="A3" s="648" t="s">
        <v>258</v>
      </c>
      <c r="B3" s="648"/>
      <c r="C3" s="648"/>
      <c r="D3" s="648"/>
      <c r="E3" s="648"/>
      <c r="F3" s="52" t="s">
        <v>260</v>
      </c>
    </row>
    <row r="4" spans="1:6" ht="19.5">
      <c r="A4" s="649" t="s">
        <v>756</v>
      </c>
      <c r="B4" s="649"/>
      <c r="C4" s="649"/>
      <c r="D4" s="649"/>
      <c r="E4" s="649"/>
      <c r="F4" s="55">
        <v>2</v>
      </c>
    </row>
    <row r="5" spans="1:6" ht="19.5">
      <c r="A5" s="648" t="s">
        <v>347</v>
      </c>
      <c r="B5" s="648"/>
      <c r="C5" s="648"/>
      <c r="D5" s="648"/>
      <c r="E5" s="648"/>
      <c r="F5" s="55"/>
    </row>
    <row r="6" spans="1:6" ht="19.5">
      <c r="A6" s="56" t="s">
        <v>758</v>
      </c>
      <c r="B6" s="56"/>
      <c r="C6" s="42"/>
      <c r="D6" s="42"/>
      <c r="E6" s="42"/>
      <c r="F6" s="55">
        <v>6</v>
      </c>
    </row>
    <row r="7" spans="1:6" ht="19.5">
      <c r="A7" s="56" t="s">
        <v>417</v>
      </c>
      <c r="B7" s="42"/>
      <c r="C7" s="42"/>
      <c r="D7" s="42"/>
      <c r="E7" s="42"/>
      <c r="F7" s="55">
        <v>7</v>
      </c>
    </row>
    <row r="8" spans="1:6" ht="19.5">
      <c r="A8" s="56" t="s">
        <v>757</v>
      </c>
      <c r="B8" s="42"/>
      <c r="C8" s="42"/>
      <c r="D8" s="56"/>
      <c r="E8" s="42"/>
      <c r="F8" s="55">
        <v>14</v>
      </c>
    </row>
    <row r="9" spans="1:6" ht="19.5">
      <c r="A9" s="56" t="s">
        <v>485</v>
      </c>
      <c r="B9" s="42"/>
      <c r="C9" s="42"/>
      <c r="D9" s="42"/>
      <c r="E9" s="42"/>
      <c r="F9" s="55" t="s">
        <v>486</v>
      </c>
    </row>
    <row r="10" spans="1:11" ht="21">
      <c r="A10" s="42"/>
      <c r="B10" s="56" t="s">
        <v>182</v>
      </c>
      <c r="C10" s="42"/>
      <c r="D10" s="42"/>
      <c r="E10" s="42"/>
      <c r="F10" s="55"/>
      <c r="K10" s="57"/>
    </row>
    <row r="11" spans="1:11" ht="21">
      <c r="A11" s="650" t="s">
        <v>436</v>
      </c>
      <c r="B11" s="650"/>
      <c r="C11" s="650"/>
      <c r="D11" s="650"/>
      <c r="E11" s="650"/>
      <c r="F11" s="55" t="s">
        <v>574</v>
      </c>
      <c r="K11" s="57"/>
    </row>
    <row r="12" spans="1:10" ht="21">
      <c r="A12" s="42"/>
      <c r="B12" s="56" t="s">
        <v>348</v>
      </c>
      <c r="C12" s="42"/>
      <c r="D12" s="42"/>
      <c r="E12" s="42"/>
      <c r="F12" s="55"/>
      <c r="J12" s="57"/>
    </row>
    <row r="13" spans="1:10" ht="21">
      <c r="A13" s="42"/>
      <c r="B13" s="42"/>
      <c r="C13" s="56" t="s">
        <v>344</v>
      </c>
      <c r="D13" s="42"/>
      <c r="E13" s="42"/>
      <c r="F13" s="55" t="s">
        <v>744</v>
      </c>
      <c r="J13" s="57"/>
    </row>
    <row r="14" spans="1:8" ht="21">
      <c r="A14" s="650" t="s">
        <v>437</v>
      </c>
      <c r="B14" s="650"/>
      <c r="C14" s="650"/>
      <c r="D14" s="650"/>
      <c r="E14" s="650"/>
      <c r="F14" s="55">
        <v>18</v>
      </c>
      <c r="H14" s="59"/>
    </row>
    <row r="15" spans="1:8" ht="21">
      <c r="A15" s="650" t="s">
        <v>438</v>
      </c>
      <c r="B15" s="650"/>
      <c r="C15" s="650"/>
      <c r="D15" s="650"/>
      <c r="E15" s="650"/>
      <c r="F15" s="55">
        <v>23</v>
      </c>
      <c r="H15" s="59"/>
    </row>
    <row r="16" spans="1:8" ht="21">
      <c r="A16" s="60" t="s">
        <v>350</v>
      </c>
      <c r="B16" s="42"/>
      <c r="C16" s="42"/>
      <c r="D16" s="42"/>
      <c r="E16" s="42"/>
      <c r="F16" s="55"/>
      <c r="H16" s="61"/>
    </row>
    <row r="17" spans="1:6" ht="19.5">
      <c r="A17" s="651" t="s">
        <v>423</v>
      </c>
      <c r="B17" s="651"/>
      <c r="C17" s="651"/>
      <c r="D17" s="651"/>
      <c r="E17" s="651"/>
      <c r="F17" s="55">
        <v>26</v>
      </c>
    </row>
    <row r="18" spans="1:8" ht="21">
      <c r="A18" s="56" t="s">
        <v>349</v>
      </c>
      <c r="B18" s="42"/>
      <c r="C18" s="42"/>
      <c r="D18" s="42"/>
      <c r="E18" s="42"/>
      <c r="F18" s="55"/>
      <c r="H18" s="57"/>
    </row>
    <row r="19" spans="1:9" ht="21">
      <c r="A19" s="42"/>
      <c r="B19" s="62" t="s">
        <v>357</v>
      </c>
      <c r="C19" s="42"/>
      <c r="D19" s="42"/>
      <c r="E19" s="42"/>
      <c r="F19" s="55" t="s">
        <v>745</v>
      </c>
      <c r="I19" s="63"/>
    </row>
    <row r="20" spans="1:6" ht="19.5">
      <c r="A20" s="650" t="s">
        <v>439</v>
      </c>
      <c r="B20" s="650"/>
      <c r="C20" s="650"/>
      <c r="D20" s="650"/>
      <c r="E20" s="650"/>
      <c r="F20" s="55">
        <v>28</v>
      </c>
    </row>
    <row r="21" spans="1:6" ht="19.5">
      <c r="A21" s="650" t="s">
        <v>440</v>
      </c>
      <c r="B21" s="650"/>
      <c r="C21" s="650"/>
      <c r="D21" s="650"/>
      <c r="E21" s="650"/>
      <c r="F21" s="55">
        <v>30</v>
      </c>
    </row>
    <row r="22" spans="1:9" ht="21">
      <c r="A22" s="60" t="s">
        <v>358</v>
      </c>
      <c r="B22" s="42"/>
      <c r="C22" s="42"/>
      <c r="D22" s="42"/>
      <c r="E22" s="42"/>
      <c r="F22" s="55"/>
      <c r="I22" s="61"/>
    </row>
    <row r="23" spans="1:6" ht="19.5">
      <c r="A23" s="651" t="s">
        <v>424</v>
      </c>
      <c r="B23" s="651"/>
      <c r="C23" s="651"/>
      <c r="D23" s="651"/>
      <c r="E23" s="651"/>
      <c r="F23" s="55">
        <v>34</v>
      </c>
    </row>
    <row r="24" spans="1:9" ht="21">
      <c r="A24" s="60" t="s">
        <v>351</v>
      </c>
      <c r="B24" s="42"/>
      <c r="C24" s="42"/>
      <c r="D24" s="42"/>
      <c r="E24" s="42"/>
      <c r="F24" s="55"/>
      <c r="I24" s="61"/>
    </row>
    <row r="25" spans="1:6" ht="19.5">
      <c r="A25" s="651" t="s">
        <v>425</v>
      </c>
      <c r="B25" s="651"/>
      <c r="C25" s="651"/>
      <c r="D25" s="651"/>
      <c r="E25" s="651"/>
      <c r="F25" s="55">
        <v>34</v>
      </c>
    </row>
    <row r="26" spans="1:8" ht="21">
      <c r="A26" s="62" t="s">
        <v>352</v>
      </c>
      <c r="B26" s="42"/>
      <c r="C26" s="42"/>
      <c r="D26" s="42"/>
      <c r="E26" s="42"/>
      <c r="F26" s="55" t="s">
        <v>746</v>
      </c>
      <c r="H26" s="63"/>
    </row>
    <row r="27" spans="1:6" ht="19.5">
      <c r="A27" s="651" t="s">
        <v>426</v>
      </c>
      <c r="B27" s="651"/>
      <c r="C27" s="651"/>
      <c r="D27" s="651"/>
      <c r="E27" s="651"/>
      <c r="F27" s="55">
        <v>36</v>
      </c>
    </row>
    <row r="28" spans="1:9" ht="21">
      <c r="A28" s="650" t="s">
        <v>427</v>
      </c>
      <c r="B28" s="650"/>
      <c r="C28" s="650"/>
      <c r="D28" s="650"/>
      <c r="E28" s="650"/>
      <c r="F28" s="55">
        <v>38</v>
      </c>
      <c r="I28" s="59"/>
    </row>
    <row r="29" spans="1:6" ht="19.5">
      <c r="A29" s="650" t="s">
        <v>428</v>
      </c>
      <c r="B29" s="650"/>
      <c r="C29" s="650"/>
      <c r="D29" s="650"/>
      <c r="E29" s="650"/>
      <c r="F29" s="55">
        <v>41</v>
      </c>
    </row>
    <row r="30" spans="1:6" ht="19.5">
      <c r="A30" s="650" t="s">
        <v>484</v>
      </c>
      <c r="B30" s="650"/>
      <c r="C30" s="650"/>
      <c r="D30" s="650"/>
      <c r="E30" s="650"/>
      <c r="F30" s="55">
        <v>42</v>
      </c>
    </row>
    <row r="31" spans="1:6" ht="19.5">
      <c r="A31" s="650" t="s">
        <v>620</v>
      </c>
      <c r="B31" s="650"/>
      <c r="C31" s="650"/>
      <c r="D31" s="650"/>
      <c r="E31" s="650"/>
      <c r="F31" s="55">
        <v>37</v>
      </c>
    </row>
    <row r="32" spans="1:6" ht="19.5">
      <c r="A32" s="42"/>
      <c r="B32" s="42"/>
      <c r="C32" s="42"/>
      <c r="D32" s="42"/>
      <c r="E32" s="42"/>
      <c r="F32" s="55"/>
    </row>
    <row r="33" spans="1:6" ht="28.5">
      <c r="A33" s="647" t="s">
        <v>362</v>
      </c>
      <c r="B33" s="647"/>
      <c r="C33" s="647"/>
      <c r="D33" s="647"/>
      <c r="E33" s="647"/>
      <c r="F33" s="55"/>
    </row>
    <row r="34" spans="1:6" ht="19.5">
      <c r="A34" s="56"/>
      <c r="B34" s="42"/>
      <c r="C34" s="42"/>
      <c r="D34" s="42"/>
      <c r="E34" s="42"/>
      <c r="F34" s="55"/>
    </row>
    <row r="35" spans="1:6" ht="19.5">
      <c r="A35" s="62" t="s">
        <v>353</v>
      </c>
      <c r="B35" s="42"/>
      <c r="C35" s="42"/>
      <c r="D35" s="42"/>
      <c r="E35" s="42"/>
      <c r="F35" s="55"/>
    </row>
    <row r="36" spans="1:7" ht="21">
      <c r="A36" s="651" t="s">
        <v>429</v>
      </c>
      <c r="B36" s="651"/>
      <c r="C36" s="651"/>
      <c r="D36" s="651"/>
      <c r="E36" s="651"/>
      <c r="F36" s="55">
        <v>43</v>
      </c>
      <c r="G36" s="63"/>
    </row>
    <row r="37" spans="1:6" ht="19.5">
      <c r="A37" s="62" t="s">
        <v>354</v>
      </c>
      <c r="B37" s="42"/>
      <c r="C37" s="42"/>
      <c r="D37" s="42"/>
      <c r="E37" s="62"/>
      <c r="F37" s="55" t="s">
        <v>747</v>
      </c>
    </row>
    <row r="38" spans="1:6" ht="19.5">
      <c r="A38" s="650" t="s">
        <v>431</v>
      </c>
      <c r="B38" s="650"/>
      <c r="C38" s="650"/>
      <c r="D38" s="650"/>
      <c r="E38" s="650"/>
      <c r="F38" s="55">
        <v>43</v>
      </c>
    </row>
    <row r="39" spans="1:8" ht="21">
      <c r="A39" s="650" t="s">
        <v>556</v>
      </c>
      <c r="B39" s="650"/>
      <c r="C39" s="650"/>
      <c r="D39" s="650"/>
      <c r="E39" s="650"/>
      <c r="F39" s="55">
        <v>43</v>
      </c>
      <c r="H39" s="59"/>
    </row>
    <row r="40" spans="1:6" ht="19.5">
      <c r="A40" s="650" t="s">
        <v>557</v>
      </c>
      <c r="B40" s="650"/>
      <c r="C40" s="650"/>
      <c r="D40" s="650"/>
      <c r="E40" s="650"/>
      <c r="F40" s="55">
        <v>44</v>
      </c>
    </row>
    <row r="41" spans="1:6" ht="19.5">
      <c r="A41" s="56" t="s">
        <v>355</v>
      </c>
      <c r="B41" s="42"/>
      <c r="C41" s="42"/>
      <c r="D41" s="42"/>
      <c r="E41" s="42"/>
      <c r="F41" s="55"/>
    </row>
    <row r="42" spans="1:6" ht="19.5">
      <c r="A42" s="60" t="s">
        <v>360</v>
      </c>
      <c r="B42" s="42"/>
      <c r="C42" s="42"/>
      <c r="D42" s="42"/>
      <c r="E42" s="42"/>
      <c r="F42" s="55" t="s">
        <v>748</v>
      </c>
    </row>
    <row r="43" spans="1:6" ht="19.5">
      <c r="A43" s="650" t="s">
        <v>434</v>
      </c>
      <c r="B43" s="650"/>
      <c r="C43" s="650"/>
      <c r="D43" s="650"/>
      <c r="E43" s="650"/>
      <c r="F43" s="55">
        <v>45</v>
      </c>
    </row>
    <row r="44" spans="1:6" ht="19.5">
      <c r="A44" s="60" t="s">
        <v>361</v>
      </c>
      <c r="B44" s="42"/>
      <c r="C44" s="42"/>
      <c r="D44" s="42"/>
      <c r="E44" s="42"/>
      <c r="F44" s="55"/>
    </row>
    <row r="45" spans="1:8" ht="21">
      <c r="A45" s="650" t="s">
        <v>433</v>
      </c>
      <c r="B45" s="650"/>
      <c r="C45" s="650"/>
      <c r="D45" s="650"/>
      <c r="E45" s="650"/>
      <c r="F45" s="55">
        <v>46</v>
      </c>
      <c r="H45" s="61"/>
    </row>
    <row r="46" spans="1:8" ht="21">
      <c r="A46" s="42"/>
      <c r="B46" s="56"/>
      <c r="C46" s="42"/>
      <c r="D46" s="42"/>
      <c r="E46" s="42"/>
      <c r="F46" s="55"/>
      <c r="H46" s="59"/>
    </row>
    <row r="47" spans="1:10" ht="21">
      <c r="A47" s="650"/>
      <c r="B47" s="650"/>
      <c r="C47" s="650"/>
      <c r="D47" s="650"/>
      <c r="E47" s="650"/>
      <c r="F47" s="55"/>
      <c r="J47" s="57"/>
    </row>
    <row r="48" spans="1:12" ht="21">
      <c r="A48" s="65"/>
      <c r="B48" s="42"/>
      <c r="C48" s="42"/>
      <c r="D48" s="42"/>
      <c r="E48" s="42"/>
      <c r="F48" s="55"/>
      <c r="L48" s="57"/>
    </row>
    <row r="49" spans="1:9" ht="21">
      <c r="A49" s="64"/>
      <c r="B49" s="42"/>
      <c r="C49" s="42"/>
      <c r="D49" s="42"/>
      <c r="E49" s="42"/>
      <c r="F49" s="55"/>
      <c r="I49" s="61"/>
    </row>
    <row r="50" spans="1:8" ht="21">
      <c r="A50" s="60"/>
      <c r="B50" s="42"/>
      <c r="C50" s="42"/>
      <c r="D50" s="42"/>
      <c r="E50" s="42"/>
      <c r="F50" s="55"/>
      <c r="H50" s="59"/>
    </row>
    <row r="51" spans="1:6" ht="19.5">
      <c r="A51" s="56"/>
      <c r="B51" s="42"/>
      <c r="C51" s="42"/>
      <c r="D51" s="42"/>
      <c r="E51" s="42"/>
      <c r="F51" s="55"/>
    </row>
    <row r="52" spans="1:6" ht="19.5">
      <c r="A52" s="60"/>
      <c r="B52" s="42"/>
      <c r="C52" s="42"/>
      <c r="D52" s="42"/>
      <c r="E52" s="42"/>
      <c r="F52" s="55"/>
    </row>
    <row r="53" spans="1:6" ht="19.5">
      <c r="A53" s="62"/>
      <c r="B53" s="42"/>
      <c r="C53" s="42"/>
      <c r="D53" s="42"/>
      <c r="E53" s="42"/>
      <c r="F53" s="42"/>
    </row>
    <row r="54" spans="1:6" ht="19.5">
      <c r="A54" s="52" t="s">
        <v>192</v>
      </c>
      <c r="B54" s="42"/>
      <c r="C54" s="42"/>
      <c r="D54" s="42"/>
      <c r="E54" s="42"/>
      <c r="F54" s="42"/>
    </row>
    <row r="55" spans="1:6" ht="19.5">
      <c r="A55" s="42"/>
      <c r="B55" s="42"/>
      <c r="C55" s="42"/>
      <c r="D55" s="42"/>
      <c r="E55" s="42"/>
      <c r="F55" s="42"/>
    </row>
    <row r="56" spans="1:6" ht="19.5">
      <c r="A56" s="42"/>
      <c r="B56" s="42"/>
      <c r="C56" s="42"/>
      <c r="D56" s="42"/>
      <c r="E56" s="42"/>
      <c r="F56" s="42"/>
    </row>
    <row r="57" spans="1:6" ht="19.5">
      <c r="A57" s="42"/>
      <c r="B57" s="42"/>
      <c r="C57" s="42"/>
      <c r="D57" s="42"/>
      <c r="E57" s="42"/>
      <c r="F57" s="42"/>
    </row>
    <row r="58" spans="1:6" ht="19.5">
      <c r="A58" s="42"/>
      <c r="B58" s="42"/>
      <c r="C58" s="42"/>
      <c r="D58" s="42"/>
      <c r="E58" s="42"/>
      <c r="F58" s="42"/>
    </row>
    <row r="59" spans="1:6" ht="19.5">
      <c r="A59" s="42"/>
      <c r="B59" s="42"/>
      <c r="C59" s="42"/>
      <c r="D59" s="42"/>
      <c r="E59" s="42"/>
      <c r="F59" s="42"/>
    </row>
    <row r="60" spans="1:6" ht="19.5">
      <c r="A60" s="42"/>
      <c r="B60" s="42"/>
      <c r="C60" s="42"/>
      <c r="D60" s="42"/>
      <c r="E60" s="42"/>
      <c r="F60" s="42"/>
    </row>
    <row r="61" spans="1:6" ht="19.5">
      <c r="A61" s="42"/>
      <c r="B61" s="42"/>
      <c r="C61" s="42"/>
      <c r="D61" s="42"/>
      <c r="E61" s="42"/>
      <c r="F61" s="42"/>
    </row>
    <row r="62" spans="1:6" ht="19.5">
      <c r="A62" s="42"/>
      <c r="B62" s="42"/>
      <c r="C62" s="42"/>
      <c r="D62" s="42"/>
      <c r="E62" s="42"/>
      <c r="F62" s="42"/>
    </row>
    <row r="63" spans="1:6" ht="19.5">
      <c r="A63" s="42"/>
      <c r="B63" s="42"/>
      <c r="C63" s="42"/>
      <c r="D63" s="42"/>
      <c r="E63" s="42"/>
      <c r="F63" s="42"/>
    </row>
    <row r="64" spans="1:6" ht="19.5">
      <c r="A64" s="42"/>
      <c r="B64" s="42"/>
      <c r="C64" s="42"/>
      <c r="D64" s="42"/>
      <c r="E64" s="42"/>
      <c r="F64" s="42"/>
    </row>
    <row r="65" spans="1:6" ht="19.5">
      <c r="A65" s="42"/>
      <c r="B65" s="42"/>
      <c r="C65" s="42"/>
      <c r="D65" s="42"/>
      <c r="E65" s="42"/>
      <c r="F65" s="42"/>
    </row>
    <row r="66" spans="1:6" ht="19.5">
      <c r="A66" s="42"/>
      <c r="B66" s="42"/>
      <c r="C66" s="42"/>
      <c r="D66" s="42"/>
      <c r="E66" s="42"/>
      <c r="F66" s="42"/>
    </row>
    <row r="67" spans="1:6" ht="19.5">
      <c r="A67" s="42"/>
      <c r="B67" s="42"/>
      <c r="C67" s="42"/>
      <c r="D67" s="42"/>
      <c r="E67" s="42"/>
      <c r="F67" s="42"/>
    </row>
    <row r="68" spans="1:6" ht="19.5">
      <c r="A68" s="42"/>
      <c r="B68" s="42"/>
      <c r="C68" s="42"/>
      <c r="D68" s="42"/>
      <c r="E68" s="42"/>
      <c r="F68" s="42"/>
    </row>
    <row r="69" spans="1:6" ht="19.5">
      <c r="A69" s="42"/>
      <c r="B69" s="42"/>
      <c r="C69" s="42"/>
      <c r="D69" s="42"/>
      <c r="E69" s="42"/>
      <c r="F69" s="42"/>
    </row>
  </sheetData>
  <sheetProtection/>
  <mergeCells count="25">
    <mergeCell ref="A47:E47"/>
    <mergeCell ref="A45:E45"/>
    <mergeCell ref="A43:E43"/>
    <mergeCell ref="A40:E40"/>
    <mergeCell ref="A30:E30"/>
    <mergeCell ref="A31:E31"/>
    <mergeCell ref="A28:E28"/>
    <mergeCell ref="A29:E29"/>
    <mergeCell ref="A33:E33"/>
    <mergeCell ref="A36:E36"/>
    <mergeCell ref="A38:E38"/>
    <mergeCell ref="A39:E39"/>
    <mergeCell ref="A17:E17"/>
    <mergeCell ref="A20:E20"/>
    <mergeCell ref="A21:E21"/>
    <mergeCell ref="A23:E23"/>
    <mergeCell ref="A25:E25"/>
    <mergeCell ref="A27:E27"/>
    <mergeCell ref="A1:E1"/>
    <mergeCell ref="A3:E3"/>
    <mergeCell ref="A4:E4"/>
    <mergeCell ref="A5:E5"/>
    <mergeCell ref="A14:E14"/>
    <mergeCell ref="A15:E15"/>
    <mergeCell ref="A11:E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49">
      <selection activeCell="H7" sqref="H7"/>
    </sheetView>
  </sheetViews>
  <sheetFormatPr defaultColWidth="9.140625" defaultRowHeight="12.75"/>
  <cols>
    <col min="1" max="1" width="13.140625" style="41" customWidth="1"/>
    <col min="2" max="2" width="9.28125" style="41" customWidth="1"/>
    <col min="3" max="3" width="5.00390625" style="41" customWidth="1"/>
    <col min="4" max="4" width="9.140625" style="41" customWidth="1"/>
    <col min="5" max="5" width="46.00390625" style="41" customWidth="1"/>
    <col min="6" max="6" width="6.421875" style="41" customWidth="1"/>
    <col min="7" max="9" width="24.28125" style="41" bestFit="1" customWidth="1"/>
    <col min="10" max="16384" width="9.140625" style="41" customWidth="1"/>
  </cols>
  <sheetData>
    <row r="1" spans="1:5" ht="28.5">
      <c r="A1" s="647" t="s">
        <v>259</v>
      </c>
      <c r="B1" s="648"/>
      <c r="C1" s="648"/>
      <c r="D1" s="648"/>
      <c r="E1" s="648"/>
    </row>
    <row r="2" spans="1:9" ht="21.75" customHeight="1">
      <c r="A2" s="42"/>
      <c r="B2" s="42"/>
      <c r="C2" s="42"/>
      <c r="D2" s="42"/>
      <c r="E2" s="42"/>
      <c r="F2" s="53"/>
      <c r="G2" s="54"/>
      <c r="H2" s="54"/>
      <c r="I2" s="54"/>
    </row>
    <row r="3" spans="1:6" ht="19.5">
      <c r="A3" s="648" t="s">
        <v>258</v>
      </c>
      <c r="B3" s="648"/>
      <c r="C3" s="648"/>
      <c r="D3" s="648"/>
      <c r="E3" s="648"/>
      <c r="F3" s="52" t="s">
        <v>260</v>
      </c>
    </row>
    <row r="4" spans="1:6" ht="19.5">
      <c r="A4" s="649" t="s">
        <v>756</v>
      </c>
      <c r="B4" s="649"/>
      <c r="C4" s="649"/>
      <c r="D4" s="649"/>
      <c r="E4" s="649"/>
      <c r="F4" s="55">
        <v>2</v>
      </c>
    </row>
    <row r="5" spans="1:6" ht="19.5">
      <c r="A5" s="648" t="s">
        <v>347</v>
      </c>
      <c r="B5" s="648"/>
      <c r="C5" s="648"/>
      <c r="D5" s="648"/>
      <c r="E5" s="648"/>
      <c r="F5" s="55"/>
    </row>
    <row r="6" spans="1:6" ht="19.5">
      <c r="A6" s="56" t="s">
        <v>758</v>
      </c>
      <c r="B6" s="56"/>
      <c r="C6" s="42"/>
      <c r="D6" s="42"/>
      <c r="E6" s="42"/>
      <c r="F6" s="55">
        <v>6</v>
      </c>
    </row>
    <row r="7" spans="1:6" ht="19.5">
      <c r="A7" s="56" t="s">
        <v>417</v>
      </c>
      <c r="B7" s="42"/>
      <c r="C7" s="42"/>
      <c r="D7" s="42"/>
      <c r="E7" s="42"/>
      <c r="F7" s="55">
        <v>7</v>
      </c>
    </row>
    <row r="8" spans="1:6" ht="19.5">
      <c r="A8" s="56" t="s">
        <v>757</v>
      </c>
      <c r="B8" s="42"/>
      <c r="C8" s="42"/>
      <c r="D8" s="56"/>
      <c r="E8" s="42"/>
      <c r="F8" s="55">
        <v>13</v>
      </c>
    </row>
    <row r="9" spans="1:6" ht="19.5">
      <c r="A9" s="56" t="s">
        <v>415</v>
      </c>
      <c r="B9" s="42"/>
      <c r="C9" s="42"/>
      <c r="D9" s="42"/>
      <c r="E9" s="42"/>
      <c r="F9" s="55">
        <v>15</v>
      </c>
    </row>
    <row r="10" spans="1:11" ht="21">
      <c r="A10" s="56" t="s">
        <v>416</v>
      </c>
      <c r="B10" s="42"/>
      <c r="C10" s="42"/>
      <c r="D10" s="42"/>
      <c r="E10" s="42"/>
      <c r="F10" s="55"/>
      <c r="K10" s="57"/>
    </row>
    <row r="11" spans="1:11" ht="21">
      <c r="A11" s="42"/>
      <c r="B11" s="56" t="s">
        <v>348</v>
      </c>
      <c r="C11" s="42"/>
      <c r="D11" s="42"/>
      <c r="E11" s="42"/>
      <c r="F11" s="55"/>
      <c r="K11" s="57"/>
    </row>
    <row r="12" spans="1:10" ht="21">
      <c r="A12" s="42"/>
      <c r="B12" s="42"/>
      <c r="C12" s="56" t="s">
        <v>344</v>
      </c>
      <c r="D12" s="42"/>
      <c r="E12" s="42"/>
      <c r="F12" s="55" t="s">
        <v>419</v>
      </c>
      <c r="J12" s="57"/>
    </row>
    <row r="13" spans="1:10" ht="21">
      <c r="A13" s="650" t="s">
        <v>437</v>
      </c>
      <c r="B13" s="650"/>
      <c r="C13" s="650"/>
      <c r="D13" s="650"/>
      <c r="E13" s="650"/>
      <c r="F13" s="55">
        <v>17</v>
      </c>
      <c r="J13" s="57"/>
    </row>
    <row r="14" spans="1:8" ht="21">
      <c r="A14" s="650" t="s">
        <v>438</v>
      </c>
      <c r="B14" s="650"/>
      <c r="C14" s="650"/>
      <c r="D14" s="650"/>
      <c r="E14" s="650"/>
      <c r="F14" s="55">
        <v>20</v>
      </c>
      <c r="H14" s="59"/>
    </row>
    <row r="15" spans="1:8" ht="21">
      <c r="A15" s="60" t="s">
        <v>350</v>
      </c>
      <c r="B15" s="42"/>
      <c r="C15" s="42"/>
      <c r="D15" s="42"/>
      <c r="E15" s="42"/>
      <c r="F15" s="55"/>
      <c r="H15" s="59"/>
    </row>
    <row r="16" spans="1:8" ht="21">
      <c r="A16" s="651" t="s">
        <v>423</v>
      </c>
      <c r="B16" s="651"/>
      <c r="C16" s="651"/>
      <c r="D16" s="651"/>
      <c r="E16" s="651"/>
      <c r="F16" s="55">
        <v>21</v>
      </c>
      <c r="H16" s="61"/>
    </row>
    <row r="17" spans="1:6" ht="19.5">
      <c r="A17" s="56" t="s">
        <v>349</v>
      </c>
      <c r="B17" s="42"/>
      <c r="C17" s="42"/>
      <c r="D17" s="42"/>
      <c r="E17" s="42"/>
      <c r="F17" s="55"/>
    </row>
    <row r="18" spans="1:8" ht="21">
      <c r="A18" s="42"/>
      <c r="B18" s="62" t="s">
        <v>357</v>
      </c>
      <c r="C18" s="42"/>
      <c r="D18" s="42"/>
      <c r="E18" s="42"/>
      <c r="F18" s="55" t="s">
        <v>420</v>
      </c>
      <c r="H18" s="57"/>
    </row>
    <row r="19" spans="1:9" ht="21">
      <c r="A19" s="650" t="s">
        <v>439</v>
      </c>
      <c r="B19" s="650"/>
      <c r="C19" s="650"/>
      <c r="D19" s="650"/>
      <c r="E19" s="650"/>
      <c r="F19" s="55">
        <v>22</v>
      </c>
      <c r="I19" s="63"/>
    </row>
    <row r="20" spans="1:6" ht="19.5">
      <c r="A20" s="650" t="s">
        <v>440</v>
      </c>
      <c r="B20" s="650"/>
      <c r="C20" s="650"/>
      <c r="D20" s="650"/>
      <c r="E20" s="650"/>
      <c r="F20" s="55">
        <v>23</v>
      </c>
    </row>
    <row r="21" spans="1:6" ht="19.5">
      <c r="A21" s="60" t="s">
        <v>358</v>
      </c>
      <c r="B21" s="42"/>
      <c r="C21" s="42"/>
      <c r="D21" s="42"/>
      <c r="E21" s="42"/>
      <c r="F21" s="55"/>
    </row>
    <row r="22" spans="1:9" ht="21">
      <c r="A22" s="651" t="s">
        <v>424</v>
      </c>
      <c r="B22" s="651"/>
      <c r="C22" s="651"/>
      <c r="D22" s="651"/>
      <c r="E22" s="651"/>
      <c r="F22" s="55">
        <v>26</v>
      </c>
      <c r="I22" s="61"/>
    </row>
    <row r="23" spans="1:6" ht="19.5">
      <c r="A23" s="60" t="s">
        <v>351</v>
      </c>
      <c r="B23" s="42"/>
      <c r="C23" s="42"/>
      <c r="D23" s="42"/>
      <c r="E23" s="42"/>
      <c r="F23" s="55"/>
    </row>
    <row r="24" spans="1:9" ht="21">
      <c r="A24" s="651" t="s">
        <v>425</v>
      </c>
      <c r="B24" s="651"/>
      <c r="C24" s="651"/>
      <c r="D24" s="651"/>
      <c r="E24" s="651"/>
      <c r="F24" s="55">
        <v>27</v>
      </c>
      <c r="I24" s="61"/>
    </row>
    <row r="25" spans="1:6" ht="19.5">
      <c r="A25" s="62" t="s">
        <v>352</v>
      </c>
      <c r="B25" s="42"/>
      <c r="C25" s="42"/>
      <c r="D25" s="42"/>
      <c r="E25" s="42"/>
      <c r="F25" s="55" t="s">
        <v>421</v>
      </c>
    </row>
    <row r="26" spans="1:8" ht="21">
      <c r="A26" s="651" t="s">
        <v>426</v>
      </c>
      <c r="B26" s="651"/>
      <c r="C26" s="651"/>
      <c r="D26" s="651"/>
      <c r="E26" s="651"/>
      <c r="F26" s="55">
        <v>28</v>
      </c>
      <c r="H26" s="63"/>
    </row>
    <row r="27" spans="1:6" ht="19.5">
      <c r="A27" s="650" t="s">
        <v>427</v>
      </c>
      <c r="B27" s="650"/>
      <c r="C27" s="650"/>
      <c r="D27" s="650"/>
      <c r="E27" s="650"/>
      <c r="F27" s="55">
        <v>30</v>
      </c>
    </row>
    <row r="28" spans="1:9" ht="21">
      <c r="A28" s="650" t="s">
        <v>428</v>
      </c>
      <c r="B28" s="650"/>
      <c r="C28" s="650"/>
      <c r="D28" s="650"/>
      <c r="E28" s="650"/>
      <c r="F28" s="55">
        <v>30</v>
      </c>
      <c r="I28" s="59"/>
    </row>
    <row r="29" spans="1:6" ht="19.5">
      <c r="A29" s="58"/>
      <c r="B29" s="42"/>
      <c r="C29" s="42"/>
      <c r="D29" s="42"/>
      <c r="E29" s="42"/>
      <c r="F29" s="55"/>
    </row>
    <row r="30" spans="1:6" ht="19.5">
      <c r="A30" s="58"/>
      <c r="B30" s="42"/>
      <c r="C30" s="42"/>
      <c r="D30" s="42"/>
      <c r="E30" s="42"/>
      <c r="F30" s="55"/>
    </row>
    <row r="31" spans="1:6" ht="19.5">
      <c r="A31" s="58"/>
      <c r="B31" s="42"/>
      <c r="C31" s="42"/>
      <c r="D31" s="42"/>
      <c r="E31" s="42"/>
      <c r="F31" s="55"/>
    </row>
    <row r="32" spans="1:6" ht="19.5">
      <c r="A32" s="58"/>
      <c r="B32" s="42"/>
      <c r="C32" s="42"/>
      <c r="D32" s="42"/>
      <c r="E32" s="42"/>
      <c r="F32" s="55"/>
    </row>
    <row r="33" spans="1:6" ht="19.5">
      <c r="A33" s="58"/>
      <c r="B33" s="42"/>
      <c r="C33" s="42"/>
      <c r="D33" s="42"/>
      <c r="E33" s="42"/>
      <c r="F33" s="55"/>
    </row>
    <row r="34" spans="1:9" ht="21">
      <c r="A34" s="58"/>
      <c r="B34" s="42"/>
      <c r="C34" s="42"/>
      <c r="D34" s="42"/>
      <c r="E34" s="42"/>
      <c r="F34" s="55"/>
      <c r="I34" s="59"/>
    </row>
    <row r="35" spans="1:9" ht="21">
      <c r="A35" s="58"/>
      <c r="B35" s="42"/>
      <c r="C35" s="42"/>
      <c r="D35" s="42"/>
      <c r="E35" s="42"/>
      <c r="F35" s="55"/>
      <c r="I35" s="59"/>
    </row>
    <row r="36" spans="1:9" ht="21">
      <c r="A36" s="58"/>
      <c r="B36" s="42"/>
      <c r="C36" s="42"/>
      <c r="D36" s="42"/>
      <c r="E36" s="42"/>
      <c r="F36" s="55"/>
      <c r="I36" s="59"/>
    </row>
    <row r="37" spans="1:9" ht="21">
      <c r="A37" s="42"/>
      <c r="B37" s="42"/>
      <c r="C37" s="42"/>
      <c r="D37" s="42"/>
      <c r="E37" s="42"/>
      <c r="F37" s="55"/>
      <c r="I37" s="59"/>
    </row>
    <row r="38" spans="1:6" ht="28.5">
      <c r="A38" s="647" t="s">
        <v>362</v>
      </c>
      <c r="B38" s="647"/>
      <c r="C38" s="647"/>
      <c r="D38" s="647"/>
      <c r="E38" s="647"/>
      <c r="F38" s="55"/>
    </row>
    <row r="39" spans="1:6" ht="19.5">
      <c r="A39" s="56"/>
      <c r="B39" s="42"/>
      <c r="C39" s="42"/>
      <c r="D39" s="42"/>
      <c r="E39" s="42"/>
      <c r="F39" s="55"/>
    </row>
    <row r="40" spans="1:6" ht="19.5">
      <c r="A40" s="62" t="s">
        <v>353</v>
      </c>
      <c r="B40" s="42"/>
      <c r="C40" s="42"/>
      <c r="D40" s="42"/>
      <c r="E40" s="42"/>
      <c r="F40" s="55"/>
    </row>
    <row r="41" spans="1:6" ht="19.5">
      <c r="A41" s="651" t="s">
        <v>429</v>
      </c>
      <c r="B41" s="651"/>
      <c r="C41" s="651"/>
      <c r="D41" s="651"/>
      <c r="E41" s="651"/>
      <c r="F41" s="55">
        <v>31</v>
      </c>
    </row>
    <row r="42" spans="1:7" ht="21">
      <c r="A42" s="62" t="s">
        <v>354</v>
      </c>
      <c r="B42" s="42"/>
      <c r="C42" s="42"/>
      <c r="D42" s="42"/>
      <c r="E42" s="62"/>
      <c r="F42" s="55" t="s">
        <v>422</v>
      </c>
      <c r="G42" s="63"/>
    </row>
    <row r="43" spans="1:6" ht="19.5">
      <c r="A43" s="650" t="s">
        <v>431</v>
      </c>
      <c r="B43" s="650"/>
      <c r="C43" s="650"/>
      <c r="D43" s="650"/>
      <c r="E43" s="650"/>
      <c r="F43" s="55">
        <v>32</v>
      </c>
    </row>
    <row r="44" spans="1:6" ht="19.5">
      <c r="A44" s="651" t="s">
        <v>430</v>
      </c>
      <c r="B44" s="651"/>
      <c r="C44" s="651"/>
      <c r="D44" s="651"/>
      <c r="E44" s="651"/>
      <c r="F44" s="55">
        <v>33</v>
      </c>
    </row>
    <row r="45" spans="1:8" ht="21">
      <c r="A45" s="651" t="s">
        <v>432</v>
      </c>
      <c r="B45" s="651"/>
      <c r="C45" s="651"/>
      <c r="D45" s="651"/>
      <c r="E45" s="651"/>
      <c r="F45" s="55">
        <v>33</v>
      </c>
      <c r="H45" s="59"/>
    </row>
    <row r="46" spans="1:6" ht="19.5">
      <c r="A46" s="56" t="s">
        <v>355</v>
      </c>
      <c r="B46" s="42"/>
      <c r="C46" s="42"/>
      <c r="D46" s="42"/>
      <c r="E46" s="42"/>
      <c r="F46" s="55"/>
    </row>
    <row r="47" spans="1:6" ht="19.5">
      <c r="A47" s="42" t="s">
        <v>356</v>
      </c>
      <c r="B47" s="56" t="s">
        <v>359</v>
      </c>
      <c r="C47" s="42"/>
      <c r="D47" s="42"/>
      <c r="E47" s="42"/>
      <c r="F47" s="55"/>
    </row>
    <row r="48" spans="1:6" ht="19.5">
      <c r="A48" s="650" t="s">
        <v>435</v>
      </c>
      <c r="B48" s="650"/>
      <c r="C48" s="650"/>
      <c r="D48" s="650"/>
      <c r="E48" s="650"/>
      <c r="F48" s="55">
        <v>34</v>
      </c>
    </row>
    <row r="49" spans="1:8" ht="21">
      <c r="A49" s="60" t="s">
        <v>360</v>
      </c>
      <c r="B49" s="42"/>
      <c r="C49" s="42"/>
      <c r="D49" s="42"/>
      <c r="E49" s="42"/>
      <c r="F49" s="55"/>
      <c r="H49" s="57"/>
    </row>
    <row r="50" spans="1:7" ht="21">
      <c r="A50" s="650" t="s">
        <v>434</v>
      </c>
      <c r="B50" s="650"/>
      <c r="C50" s="650"/>
      <c r="D50" s="650"/>
      <c r="E50" s="650"/>
      <c r="F50" s="55">
        <v>36</v>
      </c>
      <c r="G50" s="59"/>
    </row>
    <row r="51" spans="1:8" ht="21">
      <c r="A51" s="60" t="s">
        <v>361</v>
      </c>
      <c r="B51" s="42"/>
      <c r="C51" s="42"/>
      <c r="D51" s="42"/>
      <c r="E51" s="42"/>
      <c r="F51" s="55"/>
      <c r="H51" s="61"/>
    </row>
    <row r="52" spans="1:8" ht="21">
      <c r="A52" s="650" t="s">
        <v>433</v>
      </c>
      <c r="B52" s="650"/>
      <c r="C52" s="650"/>
      <c r="D52" s="650"/>
      <c r="E52" s="650"/>
      <c r="F52" s="55">
        <v>37</v>
      </c>
      <c r="H52" s="59"/>
    </row>
    <row r="53" spans="1:10" ht="21">
      <c r="A53" s="42"/>
      <c r="B53" s="56" t="s">
        <v>182</v>
      </c>
      <c r="C53" s="42"/>
      <c r="D53" s="42"/>
      <c r="E53" s="42"/>
      <c r="F53" s="55"/>
      <c r="J53" s="57"/>
    </row>
    <row r="54" spans="1:12" ht="21">
      <c r="A54" s="650" t="s">
        <v>436</v>
      </c>
      <c r="B54" s="650"/>
      <c r="C54" s="650"/>
      <c r="D54" s="650"/>
      <c r="E54" s="650"/>
      <c r="F54" s="55">
        <v>38</v>
      </c>
      <c r="L54" s="57"/>
    </row>
    <row r="55" spans="1:9" ht="21">
      <c r="A55" s="65"/>
      <c r="B55" s="42"/>
      <c r="C55" s="42"/>
      <c r="D55" s="42"/>
      <c r="E55" s="42"/>
      <c r="F55" s="55"/>
      <c r="I55" s="61"/>
    </row>
    <row r="56" spans="1:8" ht="21">
      <c r="A56" s="64"/>
      <c r="B56" s="42"/>
      <c r="C56" s="42"/>
      <c r="D56" s="42"/>
      <c r="E56" s="42"/>
      <c r="F56" s="55"/>
      <c r="H56" s="59"/>
    </row>
    <row r="57" spans="1:6" ht="19.5">
      <c r="A57" s="60"/>
      <c r="B57" s="42"/>
      <c r="C57" s="42"/>
      <c r="D57" s="42"/>
      <c r="E57" s="42"/>
      <c r="F57" s="55"/>
    </row>
    <row r="58" spans="1:6" ht="19.5">
      <c r="A58" s="56"/>
      <c r="B58" s="42"/>
      <c r="C58" s="42"/>
      <c r="D58" s="42"/>
      <c r="E58" s="42"/>
      <c r="F58" s="55"/>
    </row>
    <row r="59" spans="1:6" ht="19.5">
      <c r="A59" s="60"/>
      <c r="B59" s="42"/>
      <c r="C59" s="42"/>
      <c r="D59" s="42"/>
      <c r="E59" s="42"/>
      <c r="F59" s="55"/>
    </row>
    <row r="60" spans="1:6" ht="19.5">
      <c r="A60" s="62"/>
      <c r="B60" s="42"/>
      <c r="C60" s="42"/>
      <c r="D60" s="42"/>
      <c r="E60" s="42"/>
      <c r="F60" s="42"/>
    </row>
    <row r="61" spans="1:6" ht="19.5">
      <c r="A61" s="52" t="s">
        <v>192</v>
      </c>
      <c r="B61" s="42"/>
      <c r="C61" s="42"/>
      <c r="D61" s="42"/>
      <c r="E61" s="42"/>
      <c r="F61" s="42"/>
    </row>
    <row r="62" spans="1:6" ht="19.5">
      <c r="A62" s="42"/>
      <c r="B62" s="42"/>
      <c r="C62" s="42"/>
      <c r="D62" s="42"/>
      <c r="E62" s="42"/>
      <c r="F62" s="42"/>
    </row>
    <row r="63" spans="1:6" ht="19.5">
      <c r="A63" s="42"/>
      <c r="B63" s="42"/>
      <c r="C63" s="42"/>
      <c r="D63" s="42"/>
      <c r="E63" s="42"/>
      <c r="F63" s="42"/>
    </row>
    <row r="64" spans="1:6" ht="19.5">
      <c r="A64" s="42"/>
      <c r="B64" s="42"/>
      <c r="C64" s="42"/>
      <c r="D64" s="42"/>
      <c r="E64" s="42"/>
      <c r="F64" s="42"/>
    </row>
    <row r="65" spans="1:6" ht="19.5">
      <c r="A65" s="42"/>
      <c r="B65" s="42"/>
      <c r="C65" s="42"/>
      <c r="D65" s="42"/>
      <c r="E65" s="42"/>
      <c r="F65" s="42"/>
    </row>
    <row r="66" spans="1:6" ht="19.5">
      <c r="A66" s="42"/>
      <c r="B66" s="42"/>
      <c r="C66" s="42"/>
      <c r="D66" s="42"/>
      <c r="E66" s="42"/>
      <c r="F66" s="42"/>
    </row>
    <row r="67" spans="1:6" ht="19.5">
      <c r="A67" s="42"/>
      <c r="B67" s="42"/>
      <c r="C67" s="42"/>
      <c r="D67" s="42"/>
      <c r="E67" s="42"/>
      <c r="F67" s="42"/>
    </row>
    <row r="68" spans="1:6" ht="19.5">
      <c r="A68" s="42"/>
      <c r="B68" s="42"/>
      <c r="C68" s="42"/>
      <c r="D68" s="42"/>
      <c r="E68" s="42"/>
      <c r="F68" s="42"/>
    </row>
    <row r="69" spans="1:6" ht="19.5">
      <c r="A69" s="42"/>
      <c r="B69" s="42"/>
      <c r="C69" s="42"/>
      <c r="D69" s="42"/>
      <c r="E69" s="42"/>
      <c r="F69" s="42"/>
    </row>
    <row r="70" spans="1:6" ht="19.5">
      <c r="A70" s="42"/>
      <c r="B70" s="42"/>
      <c r="C70" s="42"/>
      <c r="D70" s="42"/>
      <c r="E70" s="42"/>
      <c r="F70" s="42"/>
    </row>
    <row r="71" spans="1:6" ht="19.5">
      <c r="A71" s="42"/>
      <c r="B71" s="42"/>
      <c r="C71" s="42"/>
      <c r="D71" s="42"/>
      <c r="E71" s="42"/>
      <c r="F71" s="42"/>
    </row>
    <row r="72" spans="1:6" ht="19.5">
      <c r="A72" s="42"/>
      <c r="B72" s="42"/>
      <c r="C72" s="42"/>
      <c r="D72" s="42"/>
      <c r="E72" s="42"/>
      <c r="F72" s="42"/>
    </row>
    <row r="73" spans="1:6" ht="19.5">
      <c r="A73" s="42"/>
      <c r="B73" s="42"/>
      <c r="C73" s="42"/>
      <c r="D73" s="42"/>
      <c r="E73" s="42"/>
      <c r="F73" s="42"/>
    </row>
    <row r="74" spans="1:6" ht="19.5">
      <c r="A74" s="42"/>
      <c r="B74" s="42"/>
      <c r="C74" s="42"/>
      <c r="D74" s="42"/>
      <c r="E74" s="42"/>
      <c r="F74" s="42"/>
    </row>
    <row r="75" spans="1:6" ht="19.5">
      <c r="A75" s="42"/>
      <c r="B75" s="42"/>
      <c r="C75" s="42"/>
      <c r="D75" s="42"/>
      <c r="E75" s="42"/>
      <c r="F75" s="42"/>
    </row>
    <row r="76" spans="1:6" ht="19.5">
      <c r="A76" s="42"/>
      <c r="B76" s="42"/>
      <c r="C76" s="42"/>
      <c r="D76" s="42"/>
      <c r="E76" s="42"/>
      <c r="F76" s="42"/>
    </row>
  </sheetData>
  <sheetProtection/>
  <mergeCells count="23">
    <mergeCell ref="A4:E4"/>
    <mergeCell ref="A3:E3"/>
    <mergeCell ref="A1:E1"/>
    <mergeCell ref="A5:E5"/>
    <mergeCell ref="A38:E38"/>
    <mergeCell ref="A16:E16"/>
    <mergeCell ref="A20:E20"/>
    <mergeCell ref="A13:E13"/>
    <mergeCell ref="A14:E14"/>
    <mergeCell ref="A19:E19"/>
    <mergeCell ref="A22:E22"/>
    <mergeCell ref="A24:E24"/>
    <mergeCell ref="A26:E26"/>
    <mergeCell ref="A27:E27"/>
    <mergeCell ref="A28:E28"/>
    <mergeCell ref="A41:E41"/>
    <mergeCell ref="A54:E54"/>
    <mergeCell ref="A43:E43"/>
    <mergeCell ref="A44:E44"/>
    <mergeCell ref="A45:E45"/>
    <mergeCell ref="A48:E48"/>
    <mergeCell ref="A50:E50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33"/>
  <sheetViews>
    <sheetView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39.57421875" style="44" customWidth="1"/>
    <col min="2" max="2" width="13.57421875" style="46" customWidth="1"/>
    <col min="3" max="3" width="13.421875" style="44" customWidth="1"/>
    <col min="4" max="4" width="13.8515625" style="44" bestFit="1" customWidth="1"/>
    <col min="5" max="5" width="9.00390625" style="44" customWidth="1"/>
    <col min="6" max="6" width="2.28125" style="44" hidden="1" customWidth="1"/>
    <col min="7" max="7" width="0.2890625" style="44" hidden="1" customWidth="1"/>
    <col min="8" max="16384" width="9.140625" style="44" customWidth="1"/>
  </cols>
  <sheetData>
    <row r="1" spans="1:7" s="42" customFormat="1" ht="18" customHeight="1">
      <c r="A1" s="653" t="s">
        <v>265</v>
      </c>
      <c r="B1" s="653"/>
      <c r="C1" s="653"/>
      <c r="D1" s="653"/>
      <c r="E1" s="653"/>
      <c r="F1" s="653"/>
      <c r="G1" s="653"/>
    </row>
    <row r="4" spans="1:5" ht="78" customHeight="1">
      <c r="A4" s="652" t="s">
        <v>258</v>
      </c>
      <c r="B4" s="652"/>
      <c r="C4" s="652"/>
      <c r="D4" s="652"/>
      <c r="E4" s="652"/>
    </row>
    <row r="5" spans="1:5" ht="43.5" customHeight="1">
      <c r="A5" s="66"/>
      <c r="B5" s="66"/>
      <c r="C5" s="66"/>
      <c r="D5" s="66"/>
      <c r="E5" s="66"/>
    </row>
    <row r="6" spans="1:5" ht="51">
      <c r="A6" s="655" t="s">
        <v>77</v>
      </c>
      <c r="B6" s="655"/>
      <c r="C6" s="655"/>
      <c r="D6" s="655"/>
      <c r="E6" s="655"/>
    </row>
    <row r="7" spans="1:5" ht="12.75" customHeight="1">
      <c r="A7" s="655"/>
      <c r="B7" s="655"/>
      <c r="C7" s="655"/>
      <c r="D7" s="655"/>
      <c r="E7" s="655"/>
    </row>
    <row r="8" spans="1:5" ht="51">
      <c r="A8" s="655" t="s">
        <v>755</v>
      </c>
      <c r="B8" s="655"/>
      <c r="C8" s="655"/>
      <c r="D8" s="655"/>
      <c r="E8" s="655"/>
    </row>
    <row r="9" spans="1:5" ht="33.75">
      <c r="A9" s="47"/>
      <c r="B9" s="47"/>
      <c r="C9" s="47"/>
      <c r="D9" s="47"/>
      <c r="E9" s="47"/>
    </row>
    <row r="10" spans="1:5" ht="33.75">
      <c r="A10" s="47"/>
      <c r="B10" s="47"/>
      <c r="C10" s="47"/>
      <c r="D10" s="47"/>
      <c r="E10" s="47"/>
    </row>
    <row r="11" spans="1:5" ht="33.75">
      <c r="A11" s="47"/>
      <c r="B11" s="47"/>
      <c r="C11" s="47"/>
      <c r="D11" s="47"/>
      <c r="E11" s="47"/>
    </row>
    <row r="12" spans="1:5" ht="33.75">
      <c r="A12" s="47"/>
      <c r="B12" s="47"/>
      <c r="C12" s="47"/>
      <c r="D12" s="47"/>
      <c r="E12" s="47"/>
    </row>
    <row r="13" spans="1:5" ht="33.75">
      <c r="A13" s="47"/>
      <c r="B13" s="47"/>
      <c r="C13" s="47"/>
      <c r="D13" s="47"/>
      <c r="E13" s="47"/>
    </row>
    <row r="14" spans="1:5" ht="33.75">
      <c r="A14" s="47"/>
      <c r="B14" s="47"/>
      <c r="C14" s="47"/>
      <c r="D14" s="47"/>
      <c r="E14" s="47"/>
    </row>
    <row r="15" spans="1:5" ht="51">
      <c r="A15" s="656" t="s">
        <v>78</v>
      </c>
      <c r="B15" s="656"/>
      <c r="C15" s="656"/>
      <c r="D15" s="656"/>
      <c r="E15" s="656"/>
    </row>
    <row r="16" spans="1:5" ht="51">
      <c r="A16" s="656"/>
      <c r="B16" s="656"/>
      <c r="C16" s="656"/>
      <c r="D16" s="656"/>
      <c r="E16" s="656"/>
    </row>
    <row r="17" spans="1:5" ht="51">
      <c r="A17" s="657" t="s">
        <v>174</v>
      </c>
      <c r="B17" s="657"/>
      <c r="C17" s="657"/>
      <c r="D17" s="657"/>
      <c r="E17" s="657"/>
    </row>
    <row r="18" spans="1:5" ht="51">
      <c r="A18" s="657" t="s">
        <v>175</v>
      </c>
      <c r="B18" s="657"/>
      <c r="C18" s="657"/>
      <c r="D18" s="657"/>
      <c r="E18" s="657"/>
    </row>
    <row r="19" spans="1:5" ht="21">
      <c r="A19" s="654"/>
      <c r="B19" s="654"/>
      <c r="C19" s="654"/>
      <c r="D19" s="654"/>
      <c r="E19" s="654"/>
    </row>
    <row r="21" spans="1:7" ht="21">
      <c r="A21" s="48"/>
      <c r="B21" s="49"/>
      <c r="C21" s="50"/>
      <c r="D21" s="50"/>
      <c r="E21" s="50"/>
      <c r="F21" s="50"/>
      <c r="G21" s="50"/>
    </row>
    <row r="22" spans="6:7" s="45" customFormat="1" ht="21">
      <c r="F22" s="51"/>
      <c r="G22" s="51"/>
    </row>
    <row r="23" spans="1:7" ht="21">
      <c r="A23" s="48"/>
      <c r="B23" s="49"/>
      <c r="C23" s="50"/>
      <c r="D23" s="50"/>
      <c r="E23" s="50"/>
      <c r="F23" s="50"/>
      <c r="G23" s="50"/>
    </row>
    <row r="24" spans="1:7" ht="24" customHeight="1">
      <c r="A24" s="48"/>
      <c r="B24" s="49"/>
      <c r="C24" s="50"/>
      <c r="D24" s="50"/>
      <c r="E24" s="50"/>
      <c r="F24" s="50"/>
      <c r="G24" s="50"/>
    </row>
    <row r="25" spans="1:7" ht="21">
      <c r="A25" s="48"/>
      <c r="B25" s="49"/>
      <c r="C25" s="50"/>
      <c r="D25" s="50"/>
      <c r="E25" s="50"/>
      <c r="F25" s="50"/>
      <c r="G25" s="50"/>
    </row>
    <row r="26" spans="1:7" ht="21">
      <c r="A26" s="48"/>
      <c r="B26" s="49"/>
      <c r="C26" s="50"/>
      <c r="D26" s="50"/>
      <c r="E26" s="50"/>
      <c r="F26" s="50"/>
      <c r="G26" s="50"/>
    </row>
    <row r="27" spans="1:7" ht="21">
      <c r="A27" s="48"/>
      <c r="B27" s="49"/>
      <c r="C27" s="50"/>
      <c r="D27" s="50"/>
      <c r="E27" s="50"/>
      <c r="F27" s="50"/>
      <c r="G27" s="50"/>
    </row>
    <row r="28" spans="1:7" ht="21">
      <c r="A28" s="48"/>
      <c r="B28" s="49"/>
      <c r="C28" s="50"/>
      <c r="D28" s="50"/>
      <c r="E28" s="50"/>
      <c r="F28" s="50"/>
      <c r="G28" s="50"/>
    </row>
    <row r="29" spans="1:7" ht="21">
      <c r="A29" s="48"/>
      <c r="B29" s="49"/>
      <c r="C29" s="50"/>
      <c r="D29" s="50"/>
      <c r="E29" s="50"/>
      <c r="F29" s="50"/>
      <c r="G29" s="50"/>
    </row>
    <row r="30" spans="1:7" ht="21">
      <c r="A30" s="48"/>
      <c r="B30" s="49"/>
      <c r="C30" s="50"/>
      <c r="D30" s="50"/>
      <c r="E30" s="50"/>
      <c r="F30" s="50"/>
      <c r="G30" s="50"/>
    </row>
    <row r="31" spans="1:7" ht="21">
      <c r="A31" s="48"/>
      <c r="B31" s="49"/>
      <c r="C31" s="50"/>
      <c r="D31" s="50"/>
      <c r="E31" s="50"/>
      <c r="F31" s="50"/>
      <c r="G31" s="50"/>
    </row>
    <row r="32" spans="1:7" ht="21">
      <c r="A32" s="48"/>
      <c r="B32" s="49"/>
      <c r="C32" s="50"/>
      <c r="D32" s="50"/>
      <c r="E32" s="50"/>
      <c r="F32" s="50"/>
      <c r="G32" s="50"/>
    </row>
    <row r="33" spans="1:7" ht="21">
      <c r="A33" s="48"/>
      <c r="B33" s="49"/>
      <c r="C33" s="50"/>
      <c r="D33" s="50"/>
      <c r="E33" s="50"/>
      <c r="F33" s="50"/>
      <c r="G33" s="50"/>
    </row>
  </sheetData>
  <sheetProtection/>
  <mergeCells count="10">
    <mergeCell ref="A4:E4"/>
    <mergeCell ref="A1:G1"/>
    <mergeCell ref="A19:E19"/>
    <mergeCell ref="A6:E6"/>
    <mergeCell ref="A7:E7"/>
    <mergeCell ref="A15:E15"/>
    <mergeCell ref="A16:E16"/>
    <mergeCell ref="A17:E17"/>
    <mergeCell ref="A18:E18"/>
    <mergeCell ref="A8:E8"/>
  </mergeCells>
  <printOptions/>
  <pageMargins left="0.984251968503937" right="0.1968503937007874" top="0.72" bottom="0.5905511811023623" header="0.4330708661417323" footer="0.1574803149606299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N72"/>
  <sheetViews>
    <sheetView view="pageBreakPreview" zoomScaleSheetLayoutView="100" zoomScalePageLayoutView="0" workbookViewId="0" topLeftCell="A7">
      <selection activeCell="L22" sqref="L22"/>
    </sheetView>
  </sheetViews>
  <sheetFormatPr defaultColWidth="9.140625" defaultRowHeight="12.75"/>
  <cols>
    <col min="1" max="1" width="9.140625" style="215" customWidth="1"/>
    <col min="2" max="2" width="9.140625" style="402" customWidth="1"/>
    <col min="3" max="4" width="9.140625" style="215" customWidth="1"/>
    <col min="5" max="5" width="14.00390625" style="215" bestFit="1" customWidth="1"/>
    <col min="6" max="6" width="8.140625" style="215" customWidth="1"/>
    <col min="7" max="7" width="8.00390625" style="215" customWidth="1"/>
    <col min="8" max="8" width="5.7109375" style="215" customWidth="1"/>
    <col min="9" max="9" width="15.421875" style="215" customWidth="1"/>
    <col min="10" max="10" width="6.140625" style="215" customWidth="1"/>
    <col min="11" max="13" width="9.140625" style="215" customWidth="1"/>
    <col min="14" max="14" width="20.28125" style="215" customWidth="1"/>
    <col min="15" max="16384" width="9.140625" style="215" customWidth="1"/>
  </cols>
  <sheetData>
    <row r="1" spans="1:10" ht="18" customHeight="1">
      <c r="A1" s="659" t="s">
        <v>262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8.5" customHeight="1">
      <c r="A2" s="658" t="s">
        <v>79</v>
      </c>
      <c r="B2" s="658"/>
      <c r="C2" s="658"/>
      <c r="D2" s="658"/>
      <c r="E2" s="658"/>
      <c r="F2" s="658"/>
      <c r="G2" s="658"/>
      <c r="H2" s="658"/>
      <c r="I2" s="658"/>
      <c r="J2" s="658"/>
    </row>
    <row r="3" spans="1:10" ht="31.5" customHeight="1">
      <c r="A3" s="658" t="s">
        <v>759</v>
      </c>
      <c r="B3" s="658"/>
      <c r="C3" s="658"/>
      <c r="D3" s="658"/>
      <c r="E3" s="658"/>
      <c r="F3" s="658"/>
      <c r="G3" s="658"/>
      <c r="H3" s="658"/>
      <c r="I3" s="658"/>
      <c r="J3" s="658"/>
    </row>
    <row r="4" ht="30.75" customHeight="1">
      <c r="A4" s="293" t="s">
        <v>179</v>
      </c>
    </row>
    <row r="5" ht="26.25" customHeight="1">
      <c r="B5" s="215" t="s">
        <v>329</v>
      </c>
    </row>
    <row r="6" ht="19.5">
      <c r="A6" s="215" t="s">
        <v>330</v>
      </c>
    </row>
    <row r="7" ht="19.5">
      <c r="A7" s="215" t="s">
        <v>725</v>
      </c>
    </row>
    <row r="8" ht="19.5">
      <c r="A8" s="215" t="s">
        <v>760</v>
      </c>
    </row>
    <row r="9" ht="19.5">
      <c r="B9" s="293" t="s">
        <v>372</v>
      </c>
    </row>
    <row r="10" spans="2:3" ht="19.5">
      <c r="B10" s="403">
        <v>1.1</v>
      </c>
      <c r="C10" s="215" t="s">
        <v>125</v>
      </c>
    </row>
    <row r="11" ht="19.5">
      <c r="C11" s="215" t="s">
        <v>1181</v>
      </c>
    </row>
    <row r="12" ht="19.5">
      <c r="A12" s="404" t="s">
        <v>183</v>
      </c>
    </row>
    <row r="13" spans="1:10" ht="19.5">
      <c r="A13" s="404"/>
      <c r="C13" s="405" t="s">
        <v>126</v>
      </c>
      <c r="D13" s="215" t="s">
        <v>127</v>
      </c>
      <c r="I13" s="402">
        <v>17242218.17</v>
      </c>
      <c r="J13" s="215" t="s">
        <v>197</v>
      </c>
    </row>
    <row r="14" spans="1:10" ht="19.5">
      <c r="A14" s="404"/>
      <c r="C14" s="405" t="s">
        <v>128</v>
      </c>
      <c r="D14" s="215" t="s">
        <v>129</v>
      </c>
      <c r="I14" s="402">
        <v>4721183.02</v>
      </c>
      <c r="J14" s="215" t="s">
        <v>197</v>
      </c>
    </row>
    <row r="15" spans="1:10" ht="19.5">
      <c r="A15" s="404"/>
      <c r="C15" s="405" t="s">
        <v>130</v>
      </c>
      <c r="D15" s="215" t="s">
        <v>131</v>
      </c>
      <c r="I15" s="402">
        <v>6299100.96</v>
      </c>
      <c r="J15" s="215" t="s">
        <v>197</v>
      </c>
    </row>
    <row r="16" spans="1:9" ht="19.5">
      <c r="A16" s="404"/>
      <c r="C16" s="405" t="s">
        <v>132</v>
      </c>
      <c r="D16" s="215" t="s">
        <v>1182</v>
      </c>
      <c r="I16" s="402"/>
    </row>
    <row r="17" spans="1:10" ht="19.5">
      <c r="A17" s="404"/>
      <c r="C17" s="405"/>
      <c r="D17" s="215" t="s">
        <v>196</v>
      </c>
      <c r="I17" s="309">
        <v>12000</v>
      </c>
      <c r="J17" s="215" t="s">
        <v>197</v>
      </c>
    </row>
    <row r="18" spans="1:9" ht="19.5">
      <c r="A18" s="404"/>
      <c r="C18" s="405" t="s">
        <v>133</v>
      </c>
      <c r="D18" s="215" t="s">
        <v>1183</v>
      </c>
      <c r="I18" s="406"/>
    </row>
    <row r="19" spans="1:10" ht="19.5">
      <c r="A19" s="404"/>
      <c r="D19" s="215" t="s">
        <v>196</v>
      </c>
      <c r="I19" s="309">
        <v>0</v>
      </c>
      <c r="J19" s="215" t="s">
        <v>197</v>
      </c>
    </row>
    <row r="20" spans="1:10" ht="19.5">
      <c r="A20" s="404"/>
      <c r="C20" s="405" t="s">
        <v>134</v>
      </c>
      <c r="D20" s="215" t="s">
        <v>135</v>
      </c>
      <c r="I20" s="406">
        <v>0</v>
      </c>
      <c r="J20" s="215" t="s">
        <v>197</v>
      </c>
    </row>
    <row r="21" spans="2:9" ht="19.5">
      <c r="B21" s="293" t="s">
        <v>1202</v>
      </c>
      <c r="I21" s="402"/>
    </row>
    <row r="22" spans="2:9" ht="19.5">
      <c r="B22" s="407" t="s">
        <v>136</v>
      </c>
      <c r="C22" s="215" t="s">
        <v>137</v>
      </c>
      <c r="E22" s="408">
        <v>30600383.39</v>
      </c>
      <c r="F22" s="215" t="s">
        <v>197</v>
      </c>
      <c r="G22" s="215" t="s">
        <v>138</v>
      </c>
      <c r="I22" s="402"/>
    </row>
    <row r="23" spans="2:11" ht="19.5">
      <c r="B23" s="215"/>
      <c r="C23" s="409" t="s">
        <v>49</v>
      </c>
      <c r="D23" s="409"/>
      <c r="E23" s="409"/>
      <c r="F23" s="409"/>
      <c r="G23" s="409"/>
      <c r="H23" s="409"/>
      <c r="I23" s="402">
        <v>88731.18</v>
      </c>
      <c r="J23" s="215" t="s">
        <v>197</v>
      </c>
      <c r="K23" s="409"/>
    </row>
    <row r="24" spans="3:11" ht="19.5">
      <c r="C24" s="409" t="s">
        <v>51</v>
      </c>
      <c r="D24" s="409"/>
      <c r="E24" s="409"/>
      <c r="F24" s="409"/>
      <c r="G24" s="409"/>
      <c r="H24" s="409"/>
      <c r="I24" s="402">
        <v>79851.4</v>
      </c>
      <c r="J24" s="215" t="s">
        <v>197</v>
      </c>
      <c r="K24" s="409"/>
    </row>
    <row r="25" spans="3:11" ht="19.5">
      <c r="C25" s="409" t="s">
        <v>52</v>
      </c>
      <c r="D25" s="409"/>
      <c r="E25" s="409"/>
      <c r="F25" s="409"/>
      <c r="G25" s="409"/>
      <c r="H25" s="409"/>
      <c r="I25" s="402">
        <v>135689.32</v>
      </c>
      <c r="J25" s="215" t="s">
        <v>197</v>
      </c>
      <c r="K25" s="409"/>
    </row>
    <row r="26" spans="3:11" ht="19.5">
      <c r="C26" s="409" t="s">
        <v>54</v>
      </c>
      <c r="D26" s="409"/>
      <c r="E26" s="409"/>
      <c r="F26" s="409"/>
      <c r="G26" s="409"/>
      <c r="H26" s="409"/>
      <c r="I26" s="308">
        <v>156294</v>
      </c>
      <c r="J26" s="215" t="s">
        <v>197</v>
      </c>
      <c r="K26" s="409"/>
    </row>
    <row r="27" spans="3:14" ht="19.5">
      <c r="C27" s="409" t="s">
        <v>55</v>
      </c>
      <c r="D27" s="409"/>
      <c r="E27" s="409"/>
      <c r="F27" s="409"/>
      <c r="G27" s="409"/>
      <c r="H27" s="409"/>
      <c r="I27" s="308">
        <v>1600</v>
      </c>
      <c r="J27" s="215" t="s">
        <v>197</v>
      </c>
      <c r="K27" s="409"/>
      <c r="N27" s="408">
        <f>E22+I32</f>
        <v>30853209.21</v>
      </c>
    </row>
    <row r="28" spans="3:11" ht="19.5">
      <c r="C28" s="409" t="s">
        <v>146</v>
      </c>
      <c r="D28" s="409"/>
      <c r="E28" s="409"/>
      <c r="F28" s="409"/>
      <c r="G28" s="409"/>
      <c r="H28" s="409"/>
      <c r="I28" s="309">
        <v>1000</v>
      </c>
      <c r="J28" s="215" t="s">
        <v>197</v>
      </c>
      <c r="K28" s="409"/>
    </row>
    <row r="29" spans="3:11" ht="19.5">
      <c r="C29" s="409" t="s">
        <v>59</v>
      </c>
      <c r="D29" s="409"/>
      <c r="E29" s="409"/>
      <c r="F29" s="409"/>
      <c r="G29" s="409"/>
      <c r="H29" s="409"/>
      <c r="I29" s="610">
        <v>14041625.95</v>
      </c>
      <c r="J29" s="215" t="s">
        <v>197</v>
      </c>
      <c r="K29" s="409"/>
    </row>
    <row r="30" spans="3:11" ht="19.5">
      <c r="C30" s="409" t="s">
        <v>65</v>
      </c>
      <c r="D30" s="409"/>
      <c r="E30" s="409"/>
      <c r="F30" s="409"/>
      <c r="G30" s="409"/>
      <c r="H30" s="409"/>
      <c r="I30" s="410">
        <v>16095591.54</v>
      </c>
      <c r="J30" s="215" t="s">
        <v>197</v>
      </c>
      <c r="K30" s="409"/>
    </row>
    <row r="31" ht="15.75" customHeight="1"/>
    <row r="32" spans="2:11" ht="19.5">
      <c r="B32" s="407" t="s">
        <v>139</v>
      </c>
      <c r="C32" s="215" t="s">
        <v>60</v>
      </c>
      <c r="H32" s="409"/>
      <c r="I32" s="410">
        <v>252825.82</v>
      </c>
      <c r="J32" s="215" t="s">
        <v>197</v>
      </c>
      <c r="K32" s="409"/>
    </row>
    <row r="33" spans="3:11" ht="19.5">
      <c r="C33" s="409"/>
      <c r="D33" s="409"/>
      <c r="E33" s="409"/>
      <c r="F33" s="409"/>
      <c r="G33" s="409"/>
      <c r="H33" s="409"/>
      <c r="I33" s="408"/>
      <c r="K33" s="409"/>
    </row>
    <row r="34" spans="3:11" ht="19.5">
      <c r="C34" s="409"/>
      <c r="D34" s="409"/>
      <c r="E34" s="409"/>
      <c r="F34" s="409"/>
      <c r="G34" s="409"/>
      <c r="H34" s="409"/>
      <c r="I34" s="408"/>
      <c r="K34" s="409"/>
    </row>
    <row r="35" spans="3:11" ht="19.5">
      <c r="C35" s="409"/>
      <c r="D35" s="409"/>
      <c r="E35" s="409"/>
      <c r="F35" s="409"/>
      <c r="G35" s="409"/>
      <c r="H35" s="409"/>
      <c r="I35" s="408"/>
      <c r="K35" s="409"/>
    </row>
    <row r="36" spans="3:11" ht="19.5">
      <c r="C36" s="409"/>
      <c r="D36" s="409"/>
      <c r="E36" s="409"/>
      <c r="F36" s="409"/>
      <c r="G36" s="409"/>
      <c r="H36" s="409"/>
      <c r="I36" s="408"/>
      <c r="K36" s="409"/>
    </row>
    <row r="37" spans="3:11" ht="19.5">
      <c r="C37" s="409"/>
      <c r="D37" s="409"/>
      <c r="E37" s="409"/>
      <c r="F37" s="409"/>
      <c r="G37" s="409"/>
      <c r="H37" s="409"/>
      <c r="I37" s="408"/>
      <c r="K37" s="409"/>
    </row>
    <row r="38" spans="3:11" ht="19.5">
      <c r="C38" s="409"/>
      <c r="D38" s="409"/>
      <c r="E38" s="409"/>
      <c r="F38" s="409"/>
      <c r="G38" s="409"/>
      <c r="H38" s="409"/>
      <c r="I38" s="408"/>
      <c r="K38" s="409"/>
    </row>
    <row r="39" spans="1:11" ht="19.5">
      <c r="A39" s="659" t="s">
        <v>263</v>
      </c>
      <c r="B39" s="659"/>
      <c r="C39" s="659"/>
      <c r="D39" s="659"/>
      <c r="E39" s="659"/>
      <c r="F39" s="659"/>
      <c r="G39" s="659"/>
      <c r="H39" s="659"/>
      <c r="I39" s="659"/>
      <c r="J39" s="659"/>
      <c r="K39" s="409"/>
    </row>
    <row r="40" spans="3:11" ht="19.5">
      <c r="C40" s="409"/>
      <c r="D40" s="409"/>
      <c r="E40" s="409"/>
      <c r="F40" s="409"/>
      <c r="G40" s="409"/>
      <c r="H40" s="409"/>
      <c r="I40" s="408"/>
      <c r="K40" s="409"/>
    </row>
    <row r="41" spans="2:11" ht="19.5">
      <c r="B41" s="407" t="s">
        <v>140</v>
      </c>
      <c r="C41" s="409" t="s">
        <v>141</v>
      </c>
      <c r="D41" s="409"/>
      <c r="E41" s="408">
        <v>24344403.21</v>
      </c>
      <c r="F41" s="409" t="s">
        <v>197</v>
      </c>
      <c r="G41" s="409" t="s">
        <v>138</v>
      </c>
      <c r="H41" s="409"/>
      <c r="I41" s="411"/>
      <c r="J41" s="409"/>
      <c r="K41" s="409"/>
    </row>
    <row r="42" spans="3:11" ht="19.5">
      <c r="C42" s="409" t="s">
        <v>216</v>
      </c>
      <c r="D42" s="409"/>
      <c r="E42" s="409"/>
      <c r="F42" s="409"/>
      <c r="G42" s="409"/>
      <c r="H42" s="409"/>
      <c r="I42" s="402">
        <v>8868869.2</v>
      </c>
      <c r="J42" s="215" t="s">
        <v>197</v>
      </c>
      <c r="K42" s="409"/>
    </row>
    <row r="43" spans="3:11" ht="19.5">
      <c r="C43" s="409" t="s">
        <v>194</v>
      </c>
      <c r="D43" s="409"/>
      <c r="E43" s="409"/>
      <c r="F43" s="409"/>
      <c r="G43" s="409"/>
      <c r="H43" s="409"/>
      <c r="I43" s="308">
        <v>10190733</v>
      </c>
      <c r="J43" s="215" t="s">
        <v>197</v>
      </c>
      <c r="K43" s="409"/>
    </row>
    <row r="44" spans="3:14" ht="23.25" customHeight="1">
      <c r="C44" s="409" t="s">
        <v>331</v>
      </c>
      <c r="D44" s="409"/>
      <c r="E44" s="409"/>
      <c r="F44" s="409"/>
      <c r="G44" s="409"/>
      <c r="H44" s="409"/>
      <c r="I44" s="410">
        <v>6065174.15</v>
      </c>
      <c r="J44" s="215" t="s">
        <v>197</v>
      </c>
      <c r="N44" s="408">
        <f>I42+I43+I44+I45+I46+I47+I48+I49</f>
        <v>29395707.35</v>
      </c>
    </row>
    <row r="45" spans="3:11" ht="19.5">
      <c r="C45" s="409" t="s">
        <v>61</v>
      </c>
      <c r="D45" s="409"/>
      <c r="E45" s="409"/>
      <c r="F45" s="409"/>
      <c r="G45" s="409"/>
      <c r="H45" s="409"/>
      <c r="I45" s="308">
        <v>801806</v>
      </c>
      <c r="J45" s="215" t="s">
        <v>197</v>
      </c>
      <c r="K45" s="409"/>
    </row>
    <row r="46" spans="3:11" ht="19.5">
      <c r="C46" s="409" t="s">
        <v>142</v>
      </c>
      <c r="D46" s="409"/>
      <c r="E46" s="409"/>
      <c r="F46" s="409"/>
      <c r="G46" s="409"/>
      <c r="H46" s="409"/>
      <c r="I46" s="308">
        <v>0</v>
      </c>
      <c r="J46" s="215" t="s">
        <v>197</v>
      </c>
      <c r="K46" s="409"/>
    </row>
    <row r="47" spans="3:11" ht="19.5">
      <c r="C47" s="409" t="s">
        <v>188</v>
      </c>
      <c r="D47" s="409"/>
      <c r="E47" s="409"/>
      <c r="F47" s="409"/>
      <c r="G47" s="409"/>
      <c r="H47" s="409"/>
      <c r="I47" s="410">
        <v>787000</v>
      </c>
      <c r="J47" s="215" t="s">
        <v>197</v>
      </c>
      <c r="K47" s="409"/>
    </row>
    <row r="48" spans="2:11" ht="19.5">
      <c r="B48" s="407" t="s">
        <v>143</v>
      </c>
      <c r="C48" s="409" t="s">
        <v>62</v>
      </c>
      <c r="D48" s="409"/>
      <c r="E48" s="409"/>
      <c r="F48" s="409"/>
      <c r="G48" s="409"/>
      <c r="H48" s="409"/>
      <c r="I48" s="410">
        <v>277125</v>
      </c>
      <c r="J48" s="215" t="s">
        <v>197</v>
      </c>
      <c r="K48" s="409"/>
    </row>
    <row r="49" spans="2:11" ht="19.5">
      <c r="B49" s="407" t="s">
        <v>144</v>
      </c>
      <c r="C49" s="409" t="s">
        <v>726</v>
      </c>
      <c r="D49" s="409"/>
      <c r="E49" s="409"/>
      <c r="F49" s="409"/>
      <c r="G49" s="409"/>
      <c r="H49" s="409"/>
      <c r="I49" s="308">
        <v>2405000</v>
      </c>
      <c r="J49" s="215" t="s">
        <v>197</v>
      </c>
      <c r="K49" s="409"/>
    </row>
    <row r="50" spans="2:11" ht="19.5">
      <c r="B50" s="407" t="s">
        <v>1184</v>
      </c>
      <c r="C50" s="409" t="s">
        <v>727</v>
      </c>
      <c r="D50" s="409"/>
      <c r="E50" s="409"/>
      <c r="F50" s="409"/>
      <c r="G50" s="409"/>
      <c r="H50" s="409"/>
      <c r="I50" s="308">
        <v>0</v>
      </c>
      <c r="J50" s="215" t="s">
        <v>197</v>
      </c>
      <c r="K50" s="409"/>
    </row>
    <row r="51" spans="2:11" ht="19.5">
      <c r="B51" s="407" t="s">
        <v>1185</v>
      </c>
      <c r="C51" s="409" t="s">
        <v>1186</v>
      </c>
      <c r="D51" s="409"/>
      <c r="E51" s="409"/>
      <c r="F51" s="409"/>
      <c r="G51" s="409"/>
      <c r="H51" s="409"/>
      <c r="I51" s="308">
        <v>0</v>
      </c>
      <c r="J51" s="215" t="s">
        <v>197</v>
      </c>
      <c r="K51" s="409"/>
    </row>
    <row r="52" spans="3:11" ht="19.5">
      <c r="C52" s="409"/>
      <c r="D52" s="409"/>
      <c r="E52" s="409"/>
      <c r="F52" s="409"/>
      <c r="G52" s="409"/>
      <c r="H52" s="409"/>
      <c r="I52" s="412"/>
      <c r="J52" s="409"/>
      <c r="K52" s="409"/>
    </row>
    <row r="53" spans="3:11" ht="19.5">
      <c r="C53" s="409"/>
      <c r="D53" s="409"/>
      <c r="E53" s="409"/>
      <c r="F53" s="409"/>
      <c r="G53" s="409"/>
      <c r="H53" s="409"/>
      <c r="I53" s="412"/>
      <c r="J53" s="409"/>
      <c r="K53" s="409"/>
    </row>
    <row r="54" spans="3:11" ht="19.5">
      <c r="C54" s="409"/>
      <c r="D54" s="409"/>
      <c r="E54" s="409"/>
      <c r="F54" s="409"/>
      <c r="G54" s="409"/>
      <c r="H54" s="409"/>
      <c r="I54" s="412"/>
      <c r="J54" s="409"/>
      <c r="K54" s="409"/>
    </row>
    <row r="55" spans="3:11" ht="19.5">
      <c r="C55" s="409"/>
      <c r="D55" s="409"/>
      <c r="E55" s="409"/>
      <c r="F55" s="409"/>
      <c r="G55" s="409"/>
      <c r="H55" s="409"/>
      <c r="I55" s="412"/>
      <c r="J55" s="409"/>
      <c r="K55" s="409"/>
    </row>
    <row r="56" spans="3:11" ht="19.5">
      <c r="C56" s="409"/>
      <c r="D56" s="409"/>
      <c r="E56" s="409"/>
      <c r="F56" s="409"/>
      <c r="G56" s="409"/>
      <c r="H56" s="409"/>
      <c r="I56" s="412"/>
      <c r="J56" s="409"/>
      <c r="K56" s="409"/>
    </row>
    <row r="57" spans="3:11" ht="19.5">
      <c r="C57" s="409"/>
      <c r="D57" s="409"/>
      <c r="E57" s="409"/>
      <c r="F57" s="409"/>
      <c r="G57" s="409"/>
      <c r="H57" s="409"/>
      <c r="I57" s="412"/>
      <c r="J57" s="409"/>
      <c r="K57" s="409"/>
    </row>
    <row r="58" spans="3:11" ht="19.5">
      <c r="C58" s="409"/>
      <c r="D58" s="409"/>
      <c r="E58" s="409"/>
      <c r="F58" s="409"/>
      <c r="G58" s="409"/>
      <c r="H58" s="409"/>
      <c r="I58" s="412"/>
      <c r="J58" s="409"/>
      <c r="K58" s="409"/>
    </row>
    <row r="59" spans="3:11" ht="19.5">
      <c r="C59" s="409"/>
      <c r="D59" s="409"/>
      <c r="E59" s="409"/>
      <c r="F59" s="409"/>
      <c r="G59" s="409"/>
      <c r="H59" s="409"/>
      <c r="I59" s="412"/>
      <c r="J59" s="409"/>
      <c r="K59" s="409"/>
    </row>
    <row r="60" spans="3:11" ht="19.5">
      <c r="C60" s="409"/>
      <c r="D60" s="409"/>
      <c r="E60" s="409"/>
      <c r="F60" s="409"/>
      <c r="G60" s="409"/>
      <c r="H60" s="409"/>
      <c r="I60" s="412"/>
      <c r="J60" s="409"/>
      <c r="K60" s="409"/>
    </row>
    <row r="61" spans="3:11" ht="19.5">
      <c r="C61" s="409"/>
      <c r="D61" s="409"/>
      <c r="E61" s="409"/>
      <c r="F61" s="409"/>
      <c r="G61" s="409"/>
      <c r="H61" s="409"/>
      <c r="I61" s="412"/>
      <c r="J61" s="409"/>
      <c r="K61" s="409"/>
    </row>
    <row r="62" spans="3:11" ht="19.5">
      <c r="C62" s="409"/>
      <c r="D62" s="409"/>
      <c r="E62" s="409"/>
      <c r="F62" s="409"/>
      <c r="G62" s="409"/>
      <c r="H62" s="409"/>
      <c r="I62" s="412"/>
      <c r="J62" s="409"/>
      <c r="K62" s="409"/>
    </row>
    <row r="63" spans="3:11" ht="19.5">
      <c r="C63" s="409"/>
      <c r="D63" s="409"/>
      <c r="E63" s="409"/>
      <c r="F63" s="409"/>
      <c r="G63" s="409"/>
      <c r="H63" s="409"/>
      <c r="I63" s="412"/>
      <c r="J63" s="409"/>
      <c r="K63" s="409"/>
    </row>
    <row r="64" spans="3:11" ht="19.5">
      <c r="C64" s="409"/>
      <c r="D64" s="409"/>
      <c r="E64" s="409"/>
      <c r="F64" s="409"/>
      <c r="G64" s="409"/>
      <c r="H64" s="409"/>
      <c r="I64" s="412"/>
      <c r="J64" s="409"/>
      <c r="K64" s="409"/>
    </row>
    <row r="65" spans="3:11" ht="19.5">
      <c r="C65" s="409"/>
      <c r="D65" s="409"/>
      <c r="E65" s="409"/>
      <c r="F65" s="409"/>
      <c r="G65" s="409"/>
      <c r="H65" s="409"/>
      <c r="I65" s="412"/>
      <c r="J65" s="409"/>
      <c r="K65" s="409"/>
    </row>
    <row r="66" spans="3:11" ht="19.5">
      <c r="C66" s="409"/>
      <c r="D66" s="409"/>
      <c r="E66" s="409"/>
      <c r="F66" s="409"/>
      <c r="G66" s="409"/>
      <c r="H66" s="409"/>
      <c r="I66" s="412"/>
      <c r="J66" s="409"/>
      <c r="K66" s="409"/>
    </row>
    <row r="67" spans="3:11" ht="19.5">
      <c r="C67" s="409"/>
      <c r="D67" s="409"/>
      <c r="E67" s="409"/>
      <c r="F67" s="409"/>
      <c r="G67" s="409"/>
      <c r="H67" s="409"/>
      <c r="I67" s="412"/>
      <c r="J67" s="409"/>
      <c r="K67" s="409"/>
    </row>
    <row r="68" ht="19.5">
      <c r="K68" s="409"/>
    </row>
    <row r="69" ht="19.5">
      <c r="K69" s="409"/>
    </row>
    <row r="70" ht="19.5">
      <c r="K70" s="409"/>
    </row>
    <row r="71" ht="19.5">
      <c r="K71" s="409"/>
    </row>
    <row r="72" ht="19.5">
      <c r="K72" s="409"/>
    </row>
  </sheetData>
  <sheetProtection/>
  <mergeCells count="4">
    <mergeCell ref="A2:J2"/>
    <mergeCell ref="A3:J3"/>
    <mergeCell ref="A1:J1"/>
    <mergeCell ref="A39:J39"/>
  </mergeCells>
  <printOptions/>
  <pageMargins left="0.84" right="0.1968503937007874" top="0.65" bottom="0.5905511811023623" header="0.4330708661417323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J58"/>
  <sheetViews>
    <sheetView view="pageBreakPreview" zoomScaleSheetLayoutView="100" zoomScalePageLayoutView="0" workbookViewId="0" topLeftCell="A43">
      <selection activeCell="I49" sqref="I49"/>
    </sheetView>
  </sheetViews>
  <sheetFormatPr defaultColWidth="9.140625" defaultRowHeight="12.75"/>
  <cols>
    <col min="1" max="1" width="40.8515625" style="72" customWidth="1"/>
    <col min="2" max="2" width="16.140625" style="124" customWidth="1"/>
    <col min="3" max="3" width="13.7109375" style="125" customWidth="1"/>
    <col min="4" max="4" width="12.7109375" style="125" customWidth="1"/>
    <col min="5" max="5" width="10.00390625" style="72" customWidth="1"/>
    <col min="6" max="6" width="2.28125" style="72" hidden="1" customWidth="1"/>
    <col min="7" max="7" width="0.2890625" style="72" hidden="1" customWidth="1"/>
    <col min="8" max="8" width="9.140625" style="72" customWidth="1"/>
    <col min="9" max="9" width="14.00390625" style="72" bestFit="1" customWidth="1"/>
    <col min="10" max="10" width="16.140625" style="72" customWidth="1"/>
    <col min="11" max="16384" width="9.140625" style="72" customWidth="1"/>
  </cols>
  <sheetData>
    <row r="2" spans="1:7" s="42" customFormat="1" ht="18" customHeight="1">
      <c r="A2" s="653" t="s">
        <v>264</v>
      </c>
      <c r="B2" s="653"/>
      <c r="C2" s="653"/>
      <c r="D2" s="653"/>
      <c r="E2" s="653"/>
      <c r="F2" s="653"/>
      <c r="G2" s="653"/>
    </row>
    <row r="3" spans="1:7" ht="26.25">
      <c r="A3" s="68" t="s">
        <v>332</v>
      </c>
      <c r="B3" s="69"/>
      <c r="C3" s="69"/>
      <c r="D3" s="70"/>
      <c r="E3" s="69"/>
      <c r="F3" s="71"/>
      <c r="G3" s="71"/>
    </row>
    <row r="4" spans="1:7" ht="26.25">
      <c r="A4" s="664" t="s">
        <v>761</v>
      </c>
      <c r="B4" s="664"/>
      <c r="C4" s="664"/>
      <c r="D4" s="664"/>
      <c r="E4" s="664"/>
      <c r="F4" s="71"/>
      <c r="G4" s="71"/>
    </row>
    <row r="5" spans="1:7" ht="25.5" customHeight="1">
      <c r="A5" s="68" t="s">
        <v>333</v>
      </c>
      <c r="B5" s="69"/>
      <c r="C5" s="69"/>
      <c r="D5" s="70"/>
      <c r="E5" s="69"/>
      <c r="F5" s="71"/>
      <c r="G5" s="71"/>
    </row>
    <row r="6" spans="1:7" ht="25.5" customHeight="1">
      <c r="A6" s="664" t="s">
        <v>346</v>
      </c>
      <c r="B6" s="664"/>
      <c r="C6" s="664"/>
      <c r="D6" s="664"/>
      <c r="E6" s="664"/>
      <c r="F6" s="71"/>
      <c r="G6" s="71"/>
    </row>
    <row r="7" spans="1:7" ht="25.5" customHeight="1">
      <c r="A7" s="68"/>
      <c r="B7" s="69"/>
      <c r="C7" s="69"/>
      <c r="D7" s="70"/>
      <c r="E7" s="69"/>
      <c r="F7" s="71"/>
      <c r="G7" s="71"/>
    </row>
    <row r="8" spans="1:7" ht="20.25" customHeight="1">
      <c r="A8" s="73" t="s">
        <v>336</v>
      </c>
      <c r="B8" s="71"/>
      <c r="C8" s="71"/>
      <c r="D8" s="74"/>
      <c r="E8" s="71"/>
      <c r="F8" s="71"/>
      <c r="G8" s="71"/>
    </row>
    <row r="9" spans="1:7" ht="15" customHeight="1">
      <c r="A9" s="75"/>
      <c r="B9" s="71"/>
      <c r="C9" s="71"/>
      <c r="D9" s="74"/>
      <c r="E9" s="71"/>
      <c r="F9" s="71"/>
      <c r="G9" s="71"/>
    </row>
    <row r="10" spans="1:7" ht="25.5" customHeight="1">
      <c r="A10" s="660" t="s">
        <v>80</v>
      </c>
      <c r="B10" s="76" t="s">
        <v>254</v>
      </c>
      <c r="C10" s="77" t="s">
        <v>81</v>
      </c>
      <c r="D10" s="77" t="s">
        <v>81</v>
      </c>
      <c r="E10" s="78" t="s">
        <v>82</v>
      </c>
      <c r="F10" s="79"/>
      <c r="G10" s="79"/>
    </row>
    <row r="11" spans="1:7" ht="23.25" customHeight="1">
      <c r="A11" s="660"/>
      <c r="B11" s="200" t="s">
        <v>606</v>
      </c>
      <c r="C11" s="200" t="s">
        <v>692</v>
      </c>
      <c r="D11" s="200" t="s">
        <v>762</v>
      </c>
      <c r="E11" s="82"/>
      <c r="F11" s="79"/>
      <c r="G11" s="79"/>
    </row>
    <row r="12" spans="1:7" ht="24" customHeight="1">
      <c r="A12" s="83" t="s">
        <v>145</v>
      </c>
      <c r="B12" s="84"/>
      <c r="C12" s="84"/>
      <c r="D12" s="85"/>
      <c r="E12" s="86"/>
      <c r="F12" s="79"/>
      <c r="G12" s="79"/>
    </row>
    <row r="13" spans="1:7" ht="24" customHeight="1">
      <c r="A13" s="87" t="s">
        <v>49</v>
      </c>
      <c r="B13" s="641">
        <v>88496.18</v>
      </c>
      <c r="C13" s="88">
        <v>100000</v>
      </c>
      <c r="D13" s="88">
        <f>ประมาณการรายรับ!H9</f>
        <v>15000</v>
      </c>
      <c r="E13" s="89"/>
      <c r="F13" s="79"/>
      <c r="G13" s="79"/>
    </row>
    <row r="14" spans="1:7" ht="21.75" customHeight="1">
      <c r="A14" s="87" t="s">
        <v>51</v>
      </c>
      <c r="B14" s="637">
        <v>170154</v>
      </c>
      <c r="C14" s="90">
        <v>111000</v>
      </c>
      <c r="D14" s="90">
        <f>ประมาณการรายรับ!H12</f>
        <v>180500</v>
      </c>
      <c r="E14" s="89"/>
      <c r="F14" s="79"/>
      <c r="G14" s="79"/>
    </row>
    <row r="15" spans="1:7" ht="21.75" customHeight="1">
      <c r="A15" s="87" t="s">
        <v>52</v>
      </c>
      <c r="B15" s="637">
        <v>145059.9</v>
      </c>
      <c r="C15" s="90">
        <v>200000</v>
      </c>
      <c r="D15" s="90">
        <f>ประมาณการรายรับ!H31</f>
        <v>200000</v>
      </c>
      <c r="E15" s="89"/>
      <c r="F15" s="79"/>
      <c r="G15" s="79"/>
    </row>
    <row r="16" spans="1:7" ht="21.75" customHeight="1">
      <c r="A16" s="87" t="s">
        <v>54</v>
      </c>
      <c r="B16" s="637">
        <v>171899</v>
      </c>
      <c r="C16" s="90">
        <v>260000</v>
      </c>
      <c r="D16" s="90">
        <f>ประมาณการรายรับ!H34</f>
        <v>200000</v>
      </c>
      <c r="E16" s="89"/>
      <c r="F16" s="79"/>
      <c r="G16" s="79"/>
    </row>
    <row r="17" spans="1:7" ht="21.75" customHeight="1">
      <c r="A17" s="87" t="s">
        <v>55</v>
      </c>
      <c r="B17" s="637">
        <v>71600</v>
      </c>
      <c r="C17" s="90">
        <v>14000</v>
      </c>
      <c r="D17" s="90">
        <f>ประมาณการรายรับ!H41</f>
        <v>82000</v>
      </c>
      <c r="E17" s="89"/>
      <c r="F17" s="79"/>
      <c r="G17" s="79"/>
    </row>
    <row r="18" spans="1:7" ht="21.75" customHeight="1">
      <c r="A18" s="87" t="s">
        <v>146</v>
      </c>
      <c r="B18" s="637">
        <v>0</v>
      </c>
      <c r="C18" s="90">
        <v>10000</v>
      </c>
      <c r="D18" s="90">
        <f>ประมาณการรายรับ!H47</f>
        <v>10000</v>
      </c>
      <c r="E18" s="89"/>
      <c r="F18" s="79"/>
      <c r="G18" s="79"/>
    </row>
    <row r="19" spans="1:7" s="95" customFormat="1" ht="21.75" customHeight="1">
      <c r="A19" s="91" t="s">
        <v>404</v>
      </c>
      <c r="B19" s="639">
        <f>SUM(B13:B18)</f>
        <v>647209.08</v>
      </c>
      <c r="C19" s="92">
        <f>SUM(C13:C18)</f>
        <v>695000</v>
      </c>
      <c r="D19" s="93">
        <f>SUM(D13:D18)</f>
        <v>687500</v>
      </c>
      <c r="E19" s="94"/>
      <c r="F19" s="71"/>
      <c r="G19" s="71"/>
    </row>
    <row r="20" spans="1:7" ht="21.75" customHeight="1">
      <c r="A20" s="83" t="s">
        <v>147</v>
      </c>
      <c r="B20" s="206"/>
      <c r="C20" s="206"/>
      <c r="D20" s="96"/>
      <c r="E20" s="86"/>
      <c r="F20" s="79"/>
      <c r="G20" s="79"/>
    </row>
    <row r="21" spans="1:7" ht="21.75" customHeight="1">
      <c r="A21" s="87" t="s">
        <v>59</v>
      </c>
      <c r="B21" s="637">
        <v>16983313.2</v>
      </c>
      <c r="C21" s="90">
        <v>17115000</v>
      </c>
      <c r="D21" s="90">
        <f>ประมาณการรายรับ!H51</f>
        <v>18555000</v>
      </c>
      <c r="E21" s="89"/>
      <c r="F21" s="79"/>
      <c r="G21" s="79"/>
    </row>
    <row r="22" spans="1:9" s="95" customFormat="1" ht="21.75" customHeight="1">
      <c r="A22" s="91" t="s">
        <v>148</v>
      </c>
      <c r="B22" s="640">
        <f>B21</f>
        <v>16983313.2</v>
      </c>
      <c r="C22" s="97">
        <f>C21</f>
        <v>17115000</v>
      </c>
      <c r="D22" s="97">
        <f>D21</f>
        <v>18555000</v>
      </c>
      <c r="E22" s="94"/>
      <c r="F22" s="71"/>
      <c r="G22" s="71"/>
      <c r="I22" s="170"/>
    </row>
    <row r="23" spans="1:7" ht="21.75" customHeight="1">
      <c r="A23" s="83" t="s">
        <v>149</v>
      </c>
      <c r="B23" s="98"/>
      <c r="C23" s="98"/>
      <c r="D23" s="96"/>
      <c r="E23" s="86"/>
      <c r="F23" s="79"/>
      <c r="G23" s="79"/>
    </row>
    <row r="24" spans="1:10" ht="21.75" customHeight="1">
      <c r="A24" s="87" t="s">
        <v>65</v>
      </c>
      <c r="B24" s="637">
        <v>17084994.69</v>
      </c>
      <c r="C24" s="90">
        <v>25357180</v>
      </c>
      <c r="D24" s="90">
        <f>ประมาณการรายรับ!H69</f>
        <v>25032830</v>
      </c>
      <c r="E24" s="89"/>
      <c r="F24" s="79"/>
      <c r="G24" s="79"/>
      <c r="I24" s="136">
        <f>I25-ด้านงบกลาง!M26</f>
        <v>12846000</v>
      </c>
      <c r="J24" s="136">
        <f>D19+D22</f>
        <v>19242500</v>
      </c>
    </row>
    <row r="25" spans="1:9" s="95" customFormat="1" ht="21.75" customHeight="1">
      <c r="A25" s="91" t="s">
        <v>150</v>
      </c>
      <c r="B25" s="638">
        <f>B24</f>
        <v>17084994.69</v>
      </c>
      <c r="C25" s="99">
        <f>C24</f>
        <v>25357180</v>
      </c>
      <c r="D25" s="97">
        <f>D24</f>
        <v>25032830</v>
      </c>
      <c r="E25" s="94"/>
      <c r="F25" s="71"/>
      <c r="G25" s="71"/>
      <c r="I25" s="170">
        <f>D19+D22+D25</f>
        <v>44275330</v>
      </c>
    </row>
    <row r="26" spans="1:7" ht="21.75" customHeight="1">
      <c r="A26" s="83" t="s">
        <v>151</v>
      </c>
      <c r="B26" s="398"/>
      <c r="C26" s="398"/>
      <c r="D26" s="398"/>
      <c r="E26" s="86"/>
      <c r="F26" s="79"/>
      <c r="G26" s="79"/>
    </row>
    <row r="27" spans="1:7" ht="21.75" customHeight="1">
      <c r="A27" s="87" t="s">
        <v>693</v>
      </c>
      <c r="B27" s="100" t="s">
        <v>67</v>
      </c>
      <c r="C27" s="100" t="s">
        <v>67</v>
      </c>
      <c r="D27" s="101" t="s">
        <v>67</v>
      </c>
      <c r="E27" s="89"/>
      <c r="F27" s="79"/>
      <c r="G27" s="79"/>
    </row>
    <row r="28" spans="1:7" ht="21.75" customHeight="1">
      <c r="A28" s="102"/>
      <c r="B28" s="104"/>
      <c r="C28" s="104"/>
      <c r="D28" s="103"/>
      <c r="E28" s="89"/>
      <c r="F28" s="79"/>
      <c r="G28" s="79"/>
    </row>
    <row r="29" spans="1:7" ht="21.75" customHeight="1">
      <c r="A29" s="395" t="s">
        <v>152</v>
      </c>
      <c r="B29" s="396" t="s">
        <v>67</v>
      </c>
      <c r="C29" s="396" t="s">
        <v>67</v>
      </c>
      <c r="D29" s="397" t="s">
        <v>67</v>
      </c>
      <c r="E29" s="106"/>
      <c r="F29" s="79"/>
      <c r="G29" s="79"/>
    </row>
    <row r="30" spans="1:10" ht="21.75" customHeight="1">
      <c r="A30" s="91" t="s">
        <v>196</v>
      </c>
      <c r="B30" s="636">
        <f>B19+B22+B25</f>
        <v>34715516.97</v>
      </c>
      <c r="C30" s="105">
        <f>C19+C22+C25</f>
        <v>43167180</v>
      </c>
      <c r="D30" s="105">
        <f>D19+D22+D25</f>
        <v>44275330</v>
      </c>
      <c r="E30" s="106"/>
      <c r="F30" s="79"/>
      <c r="G30" s="79"/>
      <c r="I30" s="107" t="e">
        <f>B30-B29</f>
        <v>#VALUE!</v>
      </c>
      <c r="J30" s="107" t="e">
        <f>C30-C29</f>
        <v>#VALUE!</v>
      </c>
    </row>
    <row r="31" spans="1:10" ht="21.75" customHeight="1">
      <c r="A31" s="108"/>
      <c r="B31" s="109"/>
      <c r="C31" s="110"/>
      <c r="D31" s="110"/>
      <c r="E31" s="79"/>
      <c r="F31" s="79"/>
      <c r="G31" s="79"/>
      <c r="I31" s="107"/>
      <c r="J31" s="107"/>
    </row>
    <row r="32" spans="1:10" ht="21.75" customHeight="1">
      <c r="A32" s="108"/>
      <c r="B32" s="109"/>
      <c r="C32" s="110"/>
      <c r="D32" s="110"/>
      <c r="E32" s="79"/>
      <c r="F32" s="79"/>
      <c r="G32" s="79"/>
      <c r="I32" s="107"/>
      <c r="J32" s="107"/>
    </row>
    <row r="33" spans="1:10" ht="21.75" customHeight="1">
      <c r="A33" s="108"/>
      <c r="B33" s="109"/>
      <c r="C33" s="110"/>
      <c r="D33" s="110"/>
      <c r="E33" s="79"/>
      <c r="F33" s="79"/>
      <c r="G33" s="79"/>
      <c r="I33" s="107"/>
      <c r="J33" s="107"/>
    </row>
    <row r="34" spans="1:10" ht="21.75" customHeight="1">
      <c r="A34" s="108"/>
      <c r="B34" s="109"/>
      <c r="C34" s="110"/>
      <c r="D34" s="110"/>
      <c r="E34" s="79"/>
      <c r="F34" s="79"/>
      <c r="G34" s="79"/>
      <c r="I34" s="107"/>
      <c r="J34" s="107"/>
    </row>
    <row r="35" spans="1:10" ht="21.75" customHeight="1">
      <c r="A35" s="108"/>
      <c r="B35" s="109"/>
      <c r="C35" s="110"/>
      <c r="D35" s="110"/>
      <c r="E35" s="79"/>
      <c r="F35" s="79"/>
      <c r="G35" s="79"/>
      <c r="I35" s="107"/>
      <c r="J35" s="107"/>
    </row>
    <row r="36" spans="1:10" ht="21.75" customHeight="1">
      <c r="A36" s="108"/>
      <c r="B36" s="109"/>
      <c r="C36" s="110"/>
      <c r="D36" s="110"/>
      <c r="E36" s="79"/>
      <c r="F36" s="79"/>
      <c r="G36" s="79"/>
      <c r="I36" s="107"/>
      <c r="J36" s="107"/>
    </row>
    <row r="37" spans="1:10" ht="21.75" customHeight="1">
      <c r="A37" s="108"/>
      <c r="B37" s="109"/>
      <c r="C37" s="110"/>
      <c r="D37" s="110"/>
      <c r="E37" s="79"/>
      <c r="F37" s="79"/>
      <c r="G37" s="79"/>
      <c r="I37" s="107"/>
      <c r="J37" s="107"/>
    </row>
    <row r="38" spans="1:10" ht="21.75" customHeight="1">
      <c r="A38" s="663" t="s">
        <v>327</v>
      </c>
      <c r="B38" s="663"/>
      <c r="C38" s="663"/>
      <c r="D38" s="663"/>
      <c r="E38" s="663"/>
      <c r="F38" s="79"/>
      <c r="G38" s="79"/>
      <c r="I38" s="107"/>
      <c r="J38" s="107"/>
    </row>
    <row r="39" spans="1:7" ht="26.25">
      <c r="A39" s="68" t="s">
        <v>332</v>
      </c>
      <c r="B39" s="69"/>
      <c r="C39" s="69"/>
      <c r="D39" s="70"/>
      <c r="E39" s="69"/>
      <c r="F39" s="71"/>
      <c r="G39" s="71"/>
    </row>
    <row r="40" spans="1:7" ht="25.5" customHeight="1">
      <c r="A40" s="664" t="s">
        <v>761</v>
      </c>
      <c r="B40" s="664"/>
      <c r="C40" s="664"/>
      <c r="D40" s="664"/>
      <c r="E40" s="664"/>
      <c r="F40" s="71"/>
      <c r="G40" s="71"/>
    </row>
    <row r="41" spans="1:7" ht="25.5" customHeight="1">
      <c r="A41" s="68" t="s">
        <v>333</v>
      </c>
      <c r="B41" s="69"/>
      <c r="C41" s="69"/>
      <c r="D41" s="70"/>
      <c r="E41" s="69"/>
      <c r="F41" s="71"/>
      <c r="G41" s="71"/>
    </row>
    <row r="42" spans="1:10" ht="26.25">
      <c r="A42" s="664" t="s">
        <v>346</v>
      </c>
      <c r="B42" s="664"/>
      <c r="C42" s="664"/>
      <c r="D42" s="664"/>
      <c r="E42" s="664"/>
      <c r="F42" s="71"/>
      <c r="G42" s="71"/>
      <c r="I42" s="107" t="e">
        <f>I30*5/100</f>
        <v>#VALUE!</v>
      </c>
      <c r="J42" s="72" t="s">
        <v>318</v>
      </c>
    </row>
    <row r="43" spans="1:7" s="42" customFormat="1" ht="24" customHeight="1">
      <c r="A43" s="68"/>
      <c r="B43" s="69"/>
      <c r="C43" s="69"/>
      <c r="D43" s="70"/>
      <c r="E43" s="69"/>
      <c r="F43" s="67"/>
      <c r="G43" s="67"/>
    </row>
    <row r="44" spans="1:7" s="42" customFormat="1" ht="24" customHeight="1">
      <c r="A44" s="73" t="s">
        <v>335</v>
      </c>
      <c r="B44" s="71"/>
      <c r="C44" s="71"/>
      <c r="D44" s="74"/>
      <c r="E44" s="71"/>
      <c r="F44" s="67"/>
      <c r="G44" s="67"/>
    </row>
    <row r="45" spans="1:7" s="42" customFormat="1" ht="24" customHeight="1">
      <c r="A45" s="75"/>
      <c r="B45" s="71"/>
      <c r="C45" s="71"/>
      <c r="D45" s="74"/>
      <c r="E45" s="71"/>
      <c r="F45" s="67"/>
      <c r="G45" s="67"/>
    </row>
    <row r="46" spans="1:9" s="42" customFormat="1" ht="24" customHeight="1">
      <c r="A46" s="661" t="s">
        <v>256</v>
      </c>
      <c r="B46" s="80" t="s">
        <v>255</v>
      </c>
      <c r="C46" s="81" t="s">
        <v>81</v>
      </c>
      <c r="D46" s="81" t="s">
        <v>81</v>
      </c>
      <c r="E46" s="94" t="s">
        <v>82</v>
      </c>
      <c r="F46" s="67"/>
      <c r="G46" s="67"/>
      <c r="I46" s="42">
        <v>6777070</v>
      </c>
    </row>
    <row r="47" spans="1:7" s="42" customFormat="1" ht="24" customHeight="1">
      <c r="A47" s="662"/>
      <c r="B47" s="200" t="s">
        <v>606</v>
      </c>
      <c r="C47" s="200" t="s">
        <v>692</v>
      </c>
      <c r="D47" s="200" t="s">
        <v>762</v>
      </c>
      <c r="E47" s="106"/>
      <c r="F47" s="67"/>
      <c r="G47" s="67"/>
    </row>
    <row r="48" spans="1:7" s="42" customFormat="1" ht="24" customHeight="1">
      <c r="A48" s="111" t="s">
        <v>216</v>
      </c>
      <c r="B48" s="642">
        <v>9194581.6</v>
      </c>
      <c r="C48" s="96">
        <v>13305700</v>
      </c>
      <c r="D48" s="96">
        <f>รายจ่ายตามหน่วยงาน!C137</f>
        <v>13460500</v>
      </c>
      <c r="E48" s="112"/>
      <c r="F48" s="67"/>
      <c r="G48" s="67"/>
    </row>
    <row r="49" spans="1:7" s="42" customFormat="1" ht="24" customHeight="1">
      <c r="A49" s="113" t="s">
        <v>194</v>
      </c>
      <c r="B49" s="637">
        <v>12071616</v>
      </c>
      <c r="C49" s="90">
        <v>13138660</v>
      </c>
      <c r="D49" s="90">
        <f>รายจ่ายตามหน่วยงาน!B146</f>
        <v>13528440</v>
      </c>
      <c r="E49" s="114"/>
      <c r="F49" s="67"/>
      <c r="G49" s="67"/>
    </row>
    <row r="50" spans="1:10" s="42" customFormat="1" ht="24" customHeight="1">
      <c r="A50" s="113" t="s">
        <v>334</v>
      </c>
      <c r="B50" s="637">
        <v>6582040.16</v>
      </c>
      <c r="C50" s="90">
        <v>12654120</v>
      </c>
      <c r="D50" s="90">
        <f>รายจ่ายตามหน่วยงาน!B149</f>
        <v>12819190</v>
      </c>
      <c r="E50" s="114"/>
      <c r="F50" s="67"/>
      <c r="G50" s="67"/>
      <c r="J50" s="159">
        <f>B49</f>
        <v>12071616</v>
      </c>
    </row>
    <row r="51" spans="1:7" s="42" customFormat="1" ht="24" customHeight="1">
      <c r="A51" s="113" t="s">
        <v>206</v>
      </c>
      <c r="B51" s="637">
        <v>684920</v>
      </c>
      <c r="C51" s="90">
        <v>2807700</v>
      </c>
      <c r="D51" s="90">
        <f>รายจ่ายตามหน่วยงาน!B147</f>
        <v>2500600</v>
      </c>
      <c r="E51" s="114"/>
      <c r="F51" s="67"/>
      <c r="G51" s="67"/>
    </row>
    <row r="52" spans="1:7" s="42" customFormat="1" ht="24" customHeight="1">
      <c r="A52" s="115" t="s">
        <v>207</v>
      </c>
      <c r="B52" s="637">
        <v>1539225.95</v>
      </c>
      <c r="C52" s="90">
        <v>1241000</v>
      </c>
      <c r="D52" s="90">
        <f>รายจ่ายตามหน่วยงาน!B148</f>
        <v>1696600</v>
      </c>
      <c r="E52" s="114"/>
      <c r="F52" s="67"/>
      <c r="G52" s="67"/>
    </row>
    <row r="53" spans="1:7" s="42" customFormat="1" ht="24" customHeight="1">
      <c r="A53" s="116" t="s">
        <v>142</v>
      </c>
      <c r="B53" s="637">
        <v>0</v>
      </c>
      <c r="C53" s="90">
        <v>20000</v>
      </c>
      <c r="D53" s="90">
        <f>รายจ่ายตามหน่วยงาน!B150</f>
        <v>0</v>
      </c>
      <c r="E53" s="114"/>
      <c r="F53" s="67"/>
      <c r="G53" s="67"/>
    </row>
    <row r="54" spans="1:7" s="42" customFormat="1" ht="24" customHeight="1">
      <c r="A54" s="117" t="s">
        <v>326</v>
      </c>
      <c r="B54" s="399">
        <f>SUM(B48:B53)</f>
        <v>30072383.71</v>
      </c>
      <c r="C54" s="118">
        <f>SUM(C48:C53)</f>
        <v>43167180</v>
      </c>
      <c r="D54" s="105">
        <f>SUM(D48:D53)</f>
        <v>44005330</v>
      </c>
      <c r="E54" s="119"/>
      <c r="F54" s="67"/>
      <c r="G54" s="67"/>
    </row>
    <row r="55" spans="1:5" ht="19.5">
      <c r="A55" s="120"/>
      <c r="B55" s="121"/>
      <c r="C55" s="121"/>
      <c r="D55" s="122"/>
      <c r="E55" s="79"/>
    </row>
    <row r="56" spans="1:5" ht="19.5">
      <c r="A56" s="120"/>
      <c r="B56" s="121"/>
      <c r="C56" s="121"/>
      <c r="D56" s="123"/>
      <c r="E56" s="79"/>
    </row>
    <row r="57" spans="1:5" ht="19.5">
      <c r="A57" s="120"/>
      <c r="B57" s="121"/>
      <c r="C57" s="121"/>
      <c r="D57" s="122"/>
      <c r="E57" s="79"/>
    </row>
    <row r="58" spans="1:5" ht="19.5">
      <c r="A58" s="120"/>
      <c r="B58" s="121"/>
      <c r="C58" s="121"/>
      <c r="D58" s="122"/>
      <c r="E58" s="79"/>
    </row>
  </sheetData>
  <sheetProtection/>
  <mergeCells count="8">
    <mergeCell ref="A10:A11"/>
    <mergeCell ref="A46:A47"/>
    <mergeCell ref="A2:G2"/>
    <mergeCell ref="A38:E38"/>
    <mergeCell ref="A4:E4"/>
    <mergeCell ref="A6:E6"/>
    <mergeCell ref="A40:E40"/>
    <mergeCell ref="A42:E42"/>
  </mergeCells>
  <printOptions/>
  <pageMargins left="0.7874015748031497" right="0.11811023622047245" top="0.4724409448818898" bottom="0.2755905511811024" header="0.2362204724409449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2:I33"/>
  <sheetViews>
    <sheetView zoomScaleSheetLayoutView="100" zoomScalePageLayoutView="0" workbookViewId="0" topLeftCell="A7">
      <selection activeCell="J15" sqref="J15"/>
    </sheetView>
  </sheetViews>
  <sheetFormatPr defaultColWidth="9.140625" defaultRowHeight="12.75"/>
  <cols>
    <col min="1" max="1" width="14.8515625" style="44" customWidth="1"/>
    <col min="2" max="2" width="13.57421875" style="46" customWidth="1"/>
    <col min="3" max="3" width="13.421875" style="44" customWidth="1"/>
    <col min="4" max="4" width="13.8515625" style="44" bestFit="1" customWidth="1"/>
    <col min="5" max="5" width="9.00390625" style="44" customWidth="1"/>
    <col min="6" max="6" width="2.28125" style="44" hidden="1" customWidth="1"/>
    <col min="7" max="7" width="0.2890625" style="44" hidden="1" customWidth="1"/>
    <col min="8" max="8" width="9.140625" style="44" customWidth="1"/>
    <col min="9" max="9" width="18.28125" style="44" customWidth="1"/>
    <col min="10" max="16384" width="9.140625" style="44" customWidth="1"/>
  </cols>
  <sheetData>
    <row r="2" spans="1:9" s="42" customFormat="1" ht="18" customHeight="1">
      <c r="A2" s="653" t="s">
        <v>266</v>
      </c>
      <c r="B2" s="653"/>
      <c r="C2" s="653"/>
      <c r="D2" s="653"/>
      <c r="E2" s="653"/>
      <c r="F2" s="653"/>
      <c r="G2" s="653"/>
      <c r="H2" s="653"/>
      <c r="I2" s="653"/>
    </row>
    <row r="3" ht="24"/>
    <row r="4" ht="24"/>
    <row r="5" ht="24"/>
    <row r="6" ht="24"/>
    <row r="7" spans="1:9" ht="78" customHeight="1">
      <c r="A7" s="652" t="s">
        <v>261</v>
      </c>
      <c r="B7" s="652"/>
      <c r="C7" s="652"/>
      <c r="D7" s="652"/>
      <c r="E7" s="652"/>
      <c r="F7" s="652"/>
      <c r="G7" s="652"/>
      <c r="H7" s="652"/>
      <c r="I7" s="652"/>
    </row>
    <row r="8" spans="1:5" ht="43.5" customHeight="1">
      <c r="A8" s="66"/>
      <c r="B8" s="66"/>
      <c r="C8" s="66"/>
      <c r="D8" s="66"/>
      <c r="E8" s="66"/>
    </row>
    <row r="9" spans="1:9" ht="45">
      <c r="A9" s="665" t="s">
        <v>104</v>
      </c>
      <c r="B9" s="665"/>
      <c r="C9" s="665"/>
      <c r="D9" s="665"/>
      <c r="E9" s="665"/>
      <c r="F9" s="665"/>
      <c r="G9" s="665"/>
      <c r="H9" s="665"/>
      <c r="I9" s="665"/>
    </row>
    <row r="10" spans="1:9" ht="4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45">
      <c r="A11" s="665" t="s">
        <v>184</v>
      </c>
      <c r="B11" s="665"/>
      <c r="C11" s="665"/>
      <c r="D11" s="665"/>
      <c r="E11" s="665"/>
      <c r="F11" s="665"/>
      <c r="G11" s="665"/>
      <c r="H11" s="665"/>
      <c r="I11" s="665"/>
    </row>
    <row r="12" spans="1:5" ht="12.75" customHeight="1">
      <c r="A12" s="655"/>
      <c r="B12" s="655"/>
      <c r="C12" s="655"/>
      <c r="D12" s="655"/>
      <c r="E12" s="655"/>
    </row>
    <row r="13" spans="1:9" ht="45">
      <c r="A13" s="665" t="s">
        <v>763</v>
      </c>
      <c r="B13" s="665"/>
      <c r="C13" s="665"/>
      <c r="D13" s="665"/>
      <c r="E13" s="665"/>
      <c r="F13" s="665"/>
      <c r="G13" s="665"/>
      <c r="H13" s="665"/>
      <c r="I13" s="665"/>
    </row>
    <row r="14" spans="1:5" ht="33.75">
      <c r="A14" s="47"/>
      <c r="B14" s="47"/>
      <c r="C14" s="47"/>
      <c r="D14" s="47"/>
      <c r="E14" s="47"/>
    </row>
    <row r="15" spans="1:5" ht="33.75">
      <c r="A15" s="47"/>
      <c r="B15" s="47"/>
      <c r="C15" s="47"/>
      <c r="D15" s="47"/>
      <c r="E15" s="47"/>
    </row>
    <row r="16" spans="1:5" ht="33.75">
      <c r="A16" s="47"/>
      <c r="B16" s="47"/>
      <c r="C16" s="47"/>
      <c r="D16" s="47"/>
      <c r="E16" s="47"/>
    </row>
    <row r="17" spans="1:5" ht="33.75">
      <c r="A17" s="47"/>
      <c r="B17" s="47"/>
      <c r="C17" s="47"/>
      <c r="D17" s="47"/>
      <c r="E17" s="47"/>
    </row>
    <row r="18" spans="1:9" ht="51">
      <c r="A18" s="657" t="s">
        <v>174</v>
      </c>
      <c r="B18" s="657"/>
      <c r="C18" s="657"/>
      <c r="D18" s="657"/>
      <c r="E18" s="657"/>
      <c r="F18" s="657"/>
      <c r="G18" s="657"/>
      <c r="H18" s="657"/>
      <c r="I18" s="657"/>
    </row>
    <row r="19" spans="1:9" ht="51">
      <c r="A19" s="657" t="s">
        <v>178</v>
      </c>
      <c r="B19" s="657"/>
      <c r="C19" s="657"/>
      <c r="D19" s="657"/>
      <c r="E19" s="657"/>
      <c r="F19" s="657"/>
      <c r="G19" s="657"/>
      <c r="H19" s="657"/>
      <c r="I19" s="657"/>
    </row>
    <row r="21" spans="1:7" ht="21">
      <c r="A21" s="48"/>
      <c r="B21" s="49"/>
      <c r="C21" s="50"/>
      <c r="D21" s="50"/>
      <c r="E21" s="50"/>
      <c r="F21" s="50"/>
      <c r="G21" s="50"/>
    </row>
    <row r="22" spans="6:7" s="45" customFormat="1" ht="21">
      <c r="F22" s="51"/>
      <c r="G22" s="51"/>
    </row>
    <row r="23" spans="1:7" ht="21">
      <c r="A23" s="48"/>
      <c r="B23" s="49"/>
      <c r="C23" s="50"/>
      <c r="D23" s="50"/>
      <c r="E23" s="50"/>
      <c r="F23" s="50"/>
      <c r="G23" s="50"/>
    </row>
    <row r="24" spans="1:7" ht="24" customHeight="1">
      <c r="A24" s="48"/>
      <c r="B24" s="49"/>
      <c r="C24" s="50"/>
      <c r="D24" s="50"/>
      <c r="E24" s="50"/>
      <c r="F24" s="50"/>
      <c r="G24" s="50"/>
    </row>
    <row r="25" spans="1:7" ht="21">
      <c r="A25" s="48"/>
      <c r="B25" s="49"/>
      <c r="C25" s="50"/>
      <c r="D25" s="50"/>
      <c r="E25" s="50"/>
      <c r="F25" s="50"/>
      <c r="G25" s="50"/>
    </row>
    <row r="26" spans="1:7" ht="21">
      <c r="A26" s="48"/>
      <c r="B26" s="49"/>
      <c r="C26" s="50"/>
      <c r="D26" s="50"/>
      <c r="E26" s="50"/>
      <c r="F26" s="50"/>
      <c r="G26" s="50"/>
    </row>
    <row r="27" spans="1:7" ht="21">
      <c r="A27" s="48"/>
      <c r="B27" s="49"/>
      <c r="C27" s="50"/>
      <c r="D27" s="50"/>
      <c r="E27" s="50"/>
      <c r="F27" s="50"/>
      <c r="G27" s="50"/>
    </row>
    <row r="28" spans="1:7" ht="21">
      <c r="A28" s="48"/>
      <c r="B28" s="49"/>
      <c r="C28" s="50"/>
      <c r="D28" s="50"/>
      <c r="E28" s="50"/>
      <c r="F28" s="50"/>
      <c r="G28" s="50"/>
    </row>
    <row r="29" spans="1:7" ht="21">
      <c r="A29" s="48"/>
      <c r="B29" s="49"/>
      <c r="C29" s="50"/>
      <c r="D29" s="50"/>
      <c r="E29" s="50"/>
      <c r="F29" s="50"/>
      <c r="G29" s="50"/>
    </row>
    <row r="30" spans="1:7" ht="21">
      <c r="A30" s="48"/>
      <c r="B30" s="49"/>
      <c r="C30" s="50"/>
      <c r="D30" s="50"/>
      <c r="E30" s="50"/>
      <c r="F30" s="50"/>
      <c r="G30" s="50"/>
    </row>
    <row r="31" spans="1:7" ht="21">
      <c r="A31" s="48"/>
      <c r="B31" s="49"/>
      <c r="C31" s="50"/>
      <c r="D31" s="50"/>
      <c r="E31" s="50"/>
      <c r="F31" s="50"/>
      <c r="G31" s="50"/>
    </row>
    <row r="32" spans="1:7" ht="21">
      <c r="A32" s="48"/>
      <c r="B32" s="49"/>
      <c r="C32" s="50"/>
      <c r="D32" s="50"/>
      <c r="E32" s="50"/>
      <c r="F32" s="50"/>
      <c r="G32" s="50"/>
    </row>
    <row r="33" spans="1:7" ht="21">
      <c r="A33" s="48"/>
      <c r="B33" s="49"/>
      <c r="C33" s="50"/>
      <c r="D33" s="50"/>
      <c r="E33" s="50"/>
      <c r="F33" s="50"/>
      <c r="G33" s="50"/>
    </row>
  </sheetData>
  <sheetProtection/>
  <mergeCells count="8">
    <mergeCell ref="A19:I19"/>
    <mergeCell ref="A12:E12"/>
    <mergeCell ref="A7:I7"/>
    <mergeCell ref="A2:I2"/>
    <mergeCell ref="A9:I9"/>
    <mergeCell ref="A13:I13"/>
    <mergeCell ref="A18:I18"/>
    <mergeCell ref="A11:I11"/>
  </mergeCells>
  <printOptions/>
  <pageMargins left="0.984251968503937" right="0.11" top="0.81" bottom="0.5905511811023623" header="0.4330708661417323" footer="0.1574803149606299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G37"/>
  <sheetViews>
    <sheetView view="pageBreakPreview" zoomScaleSheetLayoutView="100" zoomScalePageLayoutView="0" workbookViewId="0" topLeftCell="A13">
      <selection activeCell="B25" sqref="B25"/>
    </sheetView>
  </sheetViews>
  <sheetFormatPr defaultColWidth="9.140625" defaultRowHeight="12.75"/>
  <cols>
    <col min="1" max="1" width="65.140625" style="72" customWidth="1"/>
    <col min="2" max="2" width="21.140625" style="125" customWidth="1"/>
    <col min="3" max="3" width="2.28125" style="72" hidden="1" customWidth="1"/>
    <col min="4" max="4" width="0.2890625" style="72" hidden="1" customWidth="1"/>
    <col min="5" max="5" width="11.00390625" style="72" bestFit="1" customWidth="1"/>
    <col min="6" max="16384" width="9.140625" style="72" customWidth="1"/>
  </cols>
  <sheetData>
    <row r="2" spans="1:4" s="67" customFormat="1" ht="18" customHeight="1">
      <c r="A2" s="653" t="s">
        <v>267</v>
      </c>
      <c r="B2" s="653"/>
      <c r="C2" s="653"/>
      <c r="D2" s="653"/>
    </row>
    <row r="3" spans="1:2" s="79" customFormat="1" ht="35.25" customHeight="1">
      <c r="A3" s="666" t="s">
        <v>105</v>
      </c>
      <c r="B3" s="666"/>
    </row>
    <row r="4" spans="1:2" s="79" customFormat="1" ht="23.25">
      <c r="A4" s="666" t="s">
        <v>337</v>
      </c>
      <c r="B4" s="666"/>
    </row>
    <row r="5" spans="1:2" s="79" customFormat="1" ht="23.25">
      <c r="A5" s="666" t="s">
        <v>764</v>
      </c>
      <c r="B5" s="666"/>
    </row>
    <row r="6" spans="1:2" s="79" customFormat="1" ht="23.25">
      <c r="A6" s="666" t="s">
        <v>178</v>
      </c>
      <c r="B6" s="666"/>
    </row>
    <row r="7" s="79" customFormat="1" ht="19.5">
      <c r="B7" s="127"/>
    </row>
    <row r="8" spans="1:2" s="130" customFormat="1" ht="19.5">
      <c r="A8" s="128" t="s">
        <v>189</v>
      </c>
      <c r="B8" s="129" t="s">
        <v>109</v>
      </c>
    </row>
    <row r="9" spans="1:2" s="79" customFormat="1" ht="19.5">
      <c r="A9" s="94" t="s">
        <v>102</v>
      </c>
      <c r="B9" s="131">
        <f>B10+B11</f>
        <v>13016780</v>
      </c>
    </row>
    <row r="10" spans="1:3" s="79" customFormat="1" ht="19.5">
      <c r="A10" s="382" t="s">
        <v>118</v>
      </c>
      <c r="B10" s="383">
        <f>'ด้านบริหารงานทั่วไป)'!H5</f>
        <v>12156780</v>
      </c>
      <c r="C10" s="133"/>
    </row>
    <row r="11" spans="1:2" s="79" customFormat="1" ht="19.5">
      <c r="A11" s="382" t="s">
        <v>110</v>
      </c>
      <c r="B11" s="134">
        <f>'ด้านบริหารงานทั่วไป)'!H246</f>
        <v>860000</v>
      </c>
    </row>
    <row r="12" spans="1:2" s="79" customFormat="1" ht="19.5">
      <c r="A12" s="94" t="s">
        <v>186</v>
      </c>
      <c r="B12" s="131">
        <f>B13+B14+B15+B16+B17+B18</f>
        <v>13707550</v>
      </c>
    </row>
    <row r="13" spans="1:2" s="79" customFormat="1" ht="19.5">
      <c r="A13" s="382" t="s">
        <v>119</v>
      </c>
      <c r="B13" s="134">
        <f>ด้านบริการชุมชนและสังคม!H5</f>
        <v>5373950</v>
      </c>
    </row>
    <row r="14" spans="1:4" s="79" customFormat="1" ht="19.5">
      <c r="A14" s="382" t="s">
        <v>120</v>
      </c>
      <c r="B14" s="134">
        <f>ด้านบริการชุมชนและสังคม!H271</f>
        <v>745000</v>
      </c>
      <c r="C14" s="133">
        <v>162500</v>
      </c>
      <c r="D14" s="79" t="s">
        <v>197</v>
      </c>
    </row>
    <row r="15" spans="1:4" s="79" customFormat="1" ht="19.5">
      <c r="A15" s="382" t="s">
        <v>111</v>
      </c>
      <c r="B15" s="134">
        <f>ด้านบริการชุมชนและสังคม!H309</f>
        <v>1099200</v>
      </c>
      <c r="C15" s="133">
        <v>468000</v>
      </c>
      <c r="D15" s="79" t="s">
        <v>197</v>
      </c>
    </row>
    <row r="16" spans="1:4" s="79" customFormat="1" ht="19.5">
      <c r="A16" s="382" t="s">
        <v>121</v>
      </c>
      <c r="B16" s="134">
        <f>ด้านบริการชุมชนและสังคม!H345</f>
        <v>5792400</v>
      </c>
      <c r="C16" s="133">
        <v>1480800</v>
      </c>
      <c r="D16" s="79" t="s">
        <v>197</v>
      </c>
    </row>
    <row r="17" spans="1:2" s="79" customFormat="1" ht="19.5">
      <c r="A17" s="382" t="s">
        <v>112</v>
      </c>
      <c r="B17" s="134">
        <f>ด้านบริการชุมชนและสังคม!H549</f>
        <v>80000</v>
      </c>
    </row>
    <row r="18" spans="1:2" s="79" customFormat="1" ht="19.5">
      <c r="A18" s="382" t="s">
        <v>113</v>
      </c>
      <c r="B18" s="134">
        <f>ด้านบริการชุมชนและสังคม!H560</f>
        <v>617000</v>
      </c>
    </row>
    <row r="19" spans="1:2" s="79" customFormat="1" ht="19.5">
      <c r="A19" s="94" t="s">
        <v>187</v>
      </c>
      <c r="B19" s="131">
        <f>B20+B21</f>
        <v>3820500</v>
      </c>
    </row>
    <row r="20" spans="1:3" s="79" customFormat="1" ht="19.5">
      <c r="A20" s="382" t="s">
        <v>750</v>
      </c>
      <c r="B20" s="134">
        <f>ด้านการเศรษฐกิจ!H5</f>
        <v>2667000</v>
      </c>
      <c r="C20" s="79" t="s">
        <v>197</v>
      </c>
    </row>
    <row r="21" spans="1:5" s="79" customFormat="1" ht="19.5">
      <c r="A21" s="382" t="s">
        <v>751</v>
      </c>
      <c r="B21" s="134">
        <f>ด้านการเศรษฐกิจ!H76</f>
        <v>1153500</v>
      </c>
      <c r="E21" s="384"/>
    </row>
    <row r="22" spans="1:2" s="79" customFormat="1" ht="19.5">
      <c r="A22" s="94" t="s">
        <v>182</v>
      </c>
      <c r="B22" s="131">
        <f>B23</f>
        <v>13460500</v>
      </c>
    </row>
    <row r="23" spans="1:4" s="79" customFormat="1" ht="19.5">
      <c r="A23" s="382" t="s">
        <v>122</v>
      </c>
      <c r="B23" s="134">
        <f>รายจ่ายตามหน่วยงาน!C137</f>
        <v>13460500</v>
      </c>
      <c r="C23" s="79" t="s">
        <v>109</v>
      </c>
      <c r="D23" s="133">
        <v>1425320</v>
      </c>
    </row>
    <row r="24" spans="1:7" s="79" customFormat="1" ht="19.5">
      <c r="A24" s="135" t="s">
        <v>108</v>
      </c>
      <c r="B24" s="131">
        <f>B9+B12+B19+B22</f>
        <v>44005330</v>
      </c>
      <c r="E24" s="385"/>
      <c r="G24" s="385"/>
    </row>
    <row r="25" spans="1:2" s="79" customFormat="1" ht="19.5">
      <c r="A25" s="137" t="s">
        <v>115</v>
      </c>
      <c r="B25" s="138"/>
    </row>
    <row r="26" spans="1:2" s="79" customFormat="1" ht="19.5">
      <c r="A26" s="71"/>
      <c r="B26" s="138"/>
    </row>
    <row r="27" spans="1:2" s="79" customFormat="1" ht="19.5">
      <c r="A27" s="79" t="s">
        <v>319</v>
      </c>
      <c r="B27" s="138"/>
    </row>
    <row r="28" spans="1:2" s="79" customFormat="1" ht="19.5">
      <c r="A28" s="79" t="s">
        <v>765</v>
      </c>
      <c r="B28" s="138"/>
    </row>
    <row r="29" spans="1:2" s="79" customFormat="1" ht="19.5">
      <c r="A29" s="79" t="s">
        <v>766</v>
      </c>
      <c r="B29" s="138"/>
    </row>
    <row r="30" spans="1:2" s="79" customFormat="1" ht="19.5">
      <c r="A30" s="71"/>
      <c r="B30" s="138"/>
    </row>
    <row r="31" spans="1:2" s="79" customFormat="1" ht="19.5">
      <c r="A31" s="71"/>
      <c r="B31" s="138"/>
    </row>
    <row r="32" spans="1:2" s="79" customFormat="1" ht="19.5">
      <c r="A32" s="71"/>
      <c r="B32" s="138"/>
    </row>
    <row r="33" s="79" customFormat="1" ht="19.5">
      <c r="B33" s="138"/>
    </row>
    <row r="34" s="79" customFormat="1" ht="19.5">
      <c r="B34" s="139"/>
    </row>
    <row r="35" s="79" customFormat="1" ht="19.5">
      <c r="B35" s="127"/>
    </row>
    <row r="36" s="79" customFormat="1" ht="19.5">
      <c r="B36" s="127"/>
    </row>
    <row r="37" s="79" customFormat="1" ht="19.5">
      <c r="B37" s="127"/>
    </row>
  </sheetData>
  <sheetProtection/>
  <mergeCells count="5">
    <mergeCell ref="A6:B6"/>
    <mergeCell ref="A2:D2"/>
    <mergeCell ref="A3:B3"/>
    <mergeCell ref="A4:B4"/>
    <mergeCell ref="A5:B5"/>
  </mergeCells>
  <printOptions/>
  <pageMargins left="0.984251968503937" right="0.31" top="0.57" bottom="0.5905511811023623" header="0.39" footer="0.1574803149606299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H151"/>
  <sheetViews>
    <sheetView tabSelected="1" view="pageBreakPreview" zoomScaleSheetLayoutView="100" zoomScalePageLayoutView="0" workbookViewId="0" topLeftCell="A115">
      <selection activeCell="G119" sqref="G119"/>
    </sheetView>
  </sheetViews>
  <sheetFormatPr defaultColWidth="9.140625" defaultRowHeight="12.75"/>
  <cols>
    <col min="1" max="1" width="27.8515625" style="42" customWidth="1"/>
    <col min="2" max="2" width="12.00390625" style="42" customWidth="1"/>
    <col min="3" max="3" width="11.421875" style="42" customWidth="1"/>
    <col min="4" max="4" width="11.28125" style="42" customWidth="1"/>
    <col min="5" max="5" width="10.28125" style="42" customWidth="1"/>
    <col min="6" max="6" width="11.7109375" style="42" customWidth="1"/>
    <col min="7" max="7" width="13.00390625" style="42" customWidth="1"/>
    <col min="8" max="16384" width="9.140625" style="42" customWidth="1"/>
  </cols>
  <sheetData>
    <row r="2" spans="1:7" ht="19.5">
      <c r="A2" s="653" t="s">
        <v>268</v>
      </c>
      <c r="B2" s="653"/>
      <c r="C2" s="653"/>
      <c r="D2" s="653"/>
      <c r="E2" s="653"/>
      <c r="F2" s="653"/>
      <c r="G2" s="653"/>
    </row>
    <row r="3" spans="1:7" ht="26.25">
      <c r="A3" s="140" t="s">
        <v>74</v>
      </c>
      <c r="B3" s="141"/>
      <c r="C3" s="141"/>
      <c r="D3" s="141"/>
      <c r="E3" s="141"/>
      <c r="F3" s="142"/>
      <c r="G3" s="142"/>
    </row>
    <row r="4" spans="1:7" ht="26.25">
      <c r="A4" s="140" t="s">
        <v>174</v>
      </c>
      <c r="B4" s="141"/>
      <c r="C4" s="141"/>
      <c r="D4" s="141"/>
      <c r="E4" s="141"/>
      <c r="F4" s="142"/>
      <c r="G4" s="142"/>
    </row>
    <row r="5" spans="1:7" ht="26.25">
      <c r="A5" s="140" t="s">
        <v>175</v>
      </c>
      <c r="B5" s="141"/>
      <c r="C5" s="141"/>
      <c r="D5" s="141"/>
      <c r="E5" s="141"/>
      <c r="F5" s="142"/>
      <c r="G5" s="142"/>
    </row>
    <row r="6" spans="1:7" ht="26.25">
      <c r="A6" s="140"/>
      <c r="B6" s="141"/>
      <c r="C6" s="141"/>
      <c r="D6" s="141"/>
      <c r="E6" s="141"/>
      <c r="F6" s="142"/>
      <c r="G6" s="142"/>
    </row>
    <row r="7" spans="1:7" ht="29.25" customHeight="1">
      <c r="A7" s="143" t="s">
        <v>373</v>
      </c>
      <c r="G7" s="144"/>
    </row>
    <row r="8" spans="1:7" ht="25.5" customHeight="1">
      <c r="A8" s="56" t="s">
        <v>83</v>
      </c>
      <c r="G8" s="145"/>
    </row>
    <row r="9" spans="1:7" ht="27" customHeight="1">
      <c r="A9" s="146" t="s">
        <v>224</v>
      </c>
      <c r="B9" s="147" t="s">
        <v>218</v>
      </c>
      <c r="C9" s="147" t="s">
        <v>345</v>
      </c>
      <c r="D9" s="148" t="s">
        <v>219</v>
      </c>
      <c r="E9" s="149" t="s">
        <v>220</v>
      </c>
      <c r="F9" s="149" t="s">
        <v>188</v>
      </c>
      <c r="G9" s="150" t="s">
        <v>196</v>
      </c>
    </row>
    <row r="10" spans="1:7" ht="19.5">
      <c r="A10" s="151" t="s">
        <v>217</v>
      </c>
      <c r="B10" s="152">
        <f>'ด้านบริหารงานทั่วไป)'!H7</f>
        <v>5988000</v>
      </c>
      <c r="C10" s="153">
        <f>'ด้านบริหารงานทั่วไป)'!H41</f>
        <v>3530000</v>
      </c>
      <c r="D10" s="132">
        <f>'ด้านบริหารงานทั่วไป)'!H110</f>
        <v>31500</v>
      </c>
      <c r="E10" s="167" t="s">
        <v>323</v>
      </c>
      <c r="F10" s="167" t="s">
        <v>323</v>
      </c>
      <c r="G10" s="99">
        <f>B10+C10+D10</f>
        <v>9549500</v>
      </c>
    </row>
    <row r="11" spans="1:7" ht="19.5">
      <c r="A11" s="151" t="s">
        <v>221</v>
      </c>
      <c r="B11" s="132">
        <v>0</v>
      </c>
      <c r="C11" s="153">
        <v>0</v>
      </c>
      <c r="D11" s="132">
        <v>0</v>
      </c>
      <c r="E11" s="132">
        <v>0</v>
      </c>
      <c r="F11" s="132">
        <v>0</v>
      </c>
      <c r="G11" s="99">
        <f>SUM(B11:F11)</f>
        <v>0</v>
      </c>
    </row>
    <row r="12" spans="1:7" ht="19.5">
      <c r="A12" s="151" t="s">
        <v>222</v>
      </c>
      <c r="B12" s="132">
        <f>'ด้านบริหารงานทั่วไป)'!H165</f>
        <v>1728480</v>
      </c>
      <c r="C12" s="153">
        <f>'ด้านบริหารงานทั่วไป)'!H173</f>
        <v>832000</v>
      </c>
      <c r="D12" s="153">
        <f>'ด้านบริหารงานทั่วไป)'!H205</f>
        <v>46800</v>
      </c>
      <c r="E12" s="153">
        <f>'ด้านบริหารงานทั่วไป)'!K316</f>
        <v>0</v>
      </c>
      <c r="F12" s="132">
        <v>0</v>
      </c>
      <c r="G12" s="99">
        <f>SUM(B12:F12)</f>
        <v>2607280</v>
      </c>
    </row>
    <row r="13" spans="1:7" ht="19.5">
      <c r="A13" s="135" t="s">
        <v>196</v>
      </c>
      <c r="B13" s="155">
        <f>B10+B12</f>
        <v>7716480</v>
      </c>
      <c r="C13" s="155">
        <f>SUM(C10:C12)</f>
        <v>4362000</v>
      </c>
      <c r="D13" s="155">
        <f>SUM(D10:D12)</f>
        <v>78300</v>
      </c>
      <c r="E13" s="155">
        <f>SUM(E10:E12)</f>
        <v>0</v>
      </c>
      <c r="F13" s="155">
        <f>SUM(F10:F12)</f>
        <v>0</v>
      </c>
      <c r="G13" s="99">
        <f>SUM(G10:G12)</f>
        <v>12156780</v>
      </c>
    </row>
    <row r="14" spans="1:7" ht="19.5">
      <c r="A14" s="156"/>
      <c r="B14" s="157"/>
      <c r="C14" s="157"/>
      <c r="D14" s="157"/>
      <c r="E14" s="157"/>
      <c r="F14" s="158"/>
      <c r="G14" s="72"/>
    </row>
    <row r="15" spans="1:7" ht="19.5">
      <c r="A15" s="156"/>
      <c r="B15" s="157"/>
      <c r="C15" s="157"/>
      <c r="D15" s="157"/>
      <c r="E15" s="157"/>
      <c r="F15" s="158"/>
      <c r="G15" s="72"/>
    </row>
    <row r="16" spans="2:5" ht="19.5">
      <c r="B16" s="159"/>
      <c r="C16" s="159"/>
      <c r="D16" s="159"/>
      <c r="E16" s="159"/>
    </row>
    <row r="17" ht="27.75" customHeight="1">
      <c r="A17" s="56" t="s">
        <v>84</v>
      </c>
    </row>
    <row r="18" spans="1:7" ht="27.75" customHeight="1">
      <c r="A18" s="146" t="s">
        <v>225</v>
      </c>
      <c r="B18" s="147" t="s">
        <v>218</v>
      </c>
      <c r="C18" s="147" t="s">
        <v>345</v>
      </c>
      <c r="D18" s="148" t="s">
        <v>219</v>
      </c>
      <c r="E18" s="149" t="s">
        <v>220</v>
      </c>
      <c r="F18" s="149" t="s">
        <v>188</v>
      </c>
      <c r="G18" s="150" t="s">
        <v>196</v>
      </c>
    </row>
    <row r="19" spans="1:7" ht="27.75" customHeight="1">
      <c r="A19" s="160" t="s">
        <v>223</v>
      </c>
      <c r="B19" s="152">
        <v>0</v>
      </c>
      <c r="C19" s="153">
        <v>0</v>
      </c>
      <c r="D19" s="132">
        <v>0</v>
      </c>
      <c r="E19" s="154">
        <v>0</v>
      </c>
      <c r="F19" s="154">
        <v>0</v>
      </c>
      <c r="G19" s="99">
        <f>SUM(B19:F19)</f>
        <v>0</v>
      </c>
    </row>
    <row r="20" spans="1:7" ht="27.75" customHeight="1">
      <c r="A20" s="161" t="s">
        <v>226</v>
      </c>
      <c r="B20" s="132">
        <v>0</v>
      </c>
      <c r="C20" s="153">
        <v>0</v>
      </c>
      <c r="D20" s="132"/>
      <c r="E20" s="132">
        <v>0</v>
      </c>
      <c r="F20" s="132">
        <v>0</v>
      </c>
      <c r="G20" s="99">
        <f>SUM(B20:F20)</f>
        <v>0</v>
      </c>
    </row>
    <row r="21" spans="1:7" ht="27.75" customHeight="1">
      <c r="A21" s="161" t="s">
        <v>227</v>
      </c>
      <c r="B21" s="132">
        <f>'ด้านบริหารงานทั่วไป)'!H248</f>
        <v>370000</v>
      </c>
      <c r="C21" s="153">
        <f>'ด้านบริหารงานทั่วไป)'!H252</f>
        <v>490000</v>
      </c>
      <c r="D21" s="153"/>
      <c r="E21" s="132">
        <v>0</v>
      </c>
      <c r="F21" s="132">
        <v>0</v>
      </c>
      <c r="G21" s="99">
        <f>SUM(B21:F21)</f>
        <v>860000</v>
      </c>
    </row>
    <row r="22" spans="1:7" ht="27.75" customHeight="1">
      <c r="A22" s="135" t="s">
        <v>196</v>
      </c>
      <c r="B22" s="155">
        <f>SUM(B19:B21)</f>
        <v>370000</v>
      </c>
      <c r="C22" s="155">
        <f>SUM(C19:C21)</f>
        <v>490000</v>
      </c>
      <c r="D22" s="155">
        <f>SUM(D19:D21)</f>
        <v>0</v>
      </c>
      <c r="E22" s="155">
        <f>SUM(E19:E21)</f>
        <v>0</v>
      </c>
      <c r="F22" s="162">
        <f>SUM(F19:F21)</f>
        <v>0</v>
      </c>
      <c r="G22" s="99">
        <f>SUM(B22:F22)</f>
        <v>860000</v>
      </c>
    </row>
    <row r="23" spans="1:5" ht="19.5">
      <c r="A23" s="156"/>
      <c r="B23" s="163"/>
      <c r="C23" s="157"/>
      <c r="D23" s="164"/>
      <c r="E23" s="163"/>
    </row>
    <row r="24" spans="1:5" ht="19.5">
      <c r="A24" s="156"/>
      <c r="B24" s="163"/>
      <c r="C24" s="157"/>
      <c r="D24" s="164"/>
      <c r="E24" s="163"/>
    </row>
    <row r="25" spans="1:7" ht="19.5">
      <c r="A25" s="156"/>
      <c r="B25" s="163"/>
      <c r="C25" s="157"/>
      <c r="D25" s="164"/>
      <c r="E25" s="163"/>
      <c r="G25" s="159"/>
    </row>
    <row r="26" spans="1:5" ht="19.5">
      <c r="A26" s="156"/>
      <c r="B26" s="163"/>
      <c r="C26" s="157"/>
      <c r="D26" s="164"/>
      <c r="E26" s="163"/>
    </row>
    <row r="27" spans="1:5" ht="19.5">
      <c r="A27" s="156"/>
      <c r="B27" s="163"/>
      <c r="C27" s="157"/>
      <c r="D27" s="164"/>
      <c r="E27" s="163"/>
    </row>
    <row r="28" spans="1:5" ht="19.5">
      <c r="A28" s="156"/>
      <c r="B28" s="163"/>
      <c r="C28" s="157"/>
      <c r="D28" s="164"/>
      <c r="E28" s="163"/>
    </row>
    <row r="29" spans="1:5" ht="19.5">
      <c r="A29" s="156"/>
      <c r="B29" s="163"/>
      <c r="C29" s="157"/>
      <c r="D29" s="164"/>
      <c r="E29" s="163"/>
    </row>
    <row r="30" spans="1:5" ht="19.5">
      <c r="A30" s="156"/>
      <c r="B30" s="163"/>
      <c r="C30" s="157"/>
      <c r="D30" s="164"/>
      <c r="E30" s="163"/>
    </row>
    <row r="31" spans="1:5" ht="19.5">
      <c r="A31" s="156"/>
      <c r="B31" s="163"/>
      <c r="C31" s="157"/>
      <c r="D31" s="164"/>
      <c r="E31" s="163"/>
    </row>
    <row r="32" spans="1:5" ht="19.5">
      <c r="A32" s="156"/>
      <c r="B32" s="163"/>
      <c r="C32" s="157"/>
      <c r="D32" s="164"/>
      <c r="E32" s="163"/>
    </row>
    <row r="33" spans="1:5" ht="19.5">
      <c r="A33" s="156"/>
      <c r="B33" s="163"/>
      <c r="C33" s="157"/>
      <c r="D33" s="164"/>
      <c r="E33" s="163"/>
    </row>
    <row r="34" spans="1:5" ht="19.5">
      <c r="A34" s="156"/>
      <c r="B34" s="163"/>
      <c r="C34" s="157"/>
      <c r="D34" s="164"/>
      <c r="E34" s="163"/>
    </row>
    <row r="35" spans="1:5" ht="19.5">
      <c r="A35" s="156"/>
      <c r="B35" s="163"/>
      <c r="C35" s="157"/>
      <c r="D35" s="164"/>
      <c r="E35" s="163"/>
    </row>
    <row r="36" spans="1:7" ht="19.5">
      <c r="A36" s="653" t="s">
        <v>269</v>
      </c>
      <c r="B36" s="653"/>
      <c r="C36" s="653"/>
      <c r="D36" s="653"/>
      <c r="E36" s="653"/>
      <c r="F36" s="653"/>
      <c r="G36" s="653"/>
    </row>
    <row r="37" spans="1:2" ht="23.25">
      <c r="A37" s="143" t="s">
        <v>374</v>
      </c>
      <c r="B37" s="165"/>
    </row>
    <row r="38" ht="19.5">
      <c r="A38" s="56" t="s">
        <v>85</v>
      </c>
    </row>
    <row r="39" spans="1:7" ht="19.5">
      <c r="A39" s="146" t="s">
        <v>225</v>
      </c>
      <c r="B39" s="147" t="s">
        <v>218</v>
      </c>
      <c r="C39" s="147" t="s">
        <v>345</v>
      </c>
      <c r="D39" s="148" t="s">
        <v>219</v>
      </c>
      <c r="E39" s="149" t="s">
        <v>220</v>
      </c>
      <c r="F39" s="149" t="s">
        <v>188</v>
      </c>
      <c r="G39" s="150" t="s">
        <v>196</v>
      </c>
    </row>
    <row r="40" spans="1:7" ht="19.5">
      <c r="A40" s="161" t="s">
        <v>228</v>
      </c>
      <c r="B40" s="152">
        <f>ด้านบริการชุมชนและสังคม!H7</f>
        <v>718320</v>
      </c>
      <c r="C40" s="153">
        <f>ด้านบริการชุมชนและสังคม!H13</f>
        <v>596000</v>
      </c>
      <c r="D40" s="153">
        <f>ด้านบริการชุมชนและสังคม!H40</f>
        <v>27300</v>
      </c>
      <c r="E40" s="154">
        <f>ด้านบริการชุมชนและสังคม!K6</f>
        <v>0</v>
      </c>
      <c r="F40" s="154">
        <v>0</v>
      </c>
      <c r="G40" s="99">
        <f>SUM(B40:F40)</f>
        <v>1341620</v>
      </c>
    </row>
    <row r="41" spans="1:7" ht="19.5">
      <c r="A41" s="161" t="s">
        <v>229</v>
      </c>
      <c r="B41" s="132">
        <f>ด้านบริการชุมชนและสังคม!H81</f>
        <v>1006940</v>
      </c>
      <c r="C41" s="153">
        <f>ด้านบริการชุมชนและสังคม!H93</f>
        <v>1537790</v>
      </c>
      <c r="D41" s="132">
        <f>ด้านบริการชุมชนและสังคม!H193</f>
        <v>344000</v>
      </c>
      <c r="E41" s="153" t="s">
        <v>397</v>
      </c>
      <c r="F41" s="132">
        <f>ด้านบริการชุมชนและสังคม!H242</f>
        <v>1143600</v>
      </c>
      <c r="G41" s="99">
        <f>SUM(B41:F41)</f>
        <v>4032330</v>
      </c>
    </row>
    <row r="42" spans="1:7" ht="24.75" customHeight="1">
      <c r="A42" s="161" t="s">
        <v>230</v>
      </c>
      <c r="B42" s="132">
        <v>0</v>
      </c>
      <c r="C42" s="153">
        <v>0</v>
      </c>
      <c r="D42" s="153">
        <v>0</v>
      </c>
      <c r="E42" s="132">
        <v>0</v>
      </c>
      <c r="F42" s="154">
        <v>0</v>
      </c>
      <c r="G42" s="99">
        <f>SUM(B42:F42)</f>
        <v>0</v>
      </c>
    </row>
    <row r="43" spans="1:7" ht="23.25" customHeight="1">
      <c r="A43" s="151" t="s">
        <v>210</v>
      </c>
      <c r="B43" s="153">
        <v>0</v>
      </c>
      <c r="C43" s="153">
        <v>0</v>
      </c>
      <c r="D43" s="153">
        <v>0</v>
      </c>
      <c r="E43" s="153">
        <v>0</v>
      </c>
      <c r="F43" s="154">
        <v>0</v>
      </c>
      <c r="G43" s="99">
        <f>SUM(B43:F43)</f>
        <v>0</v>
      </c>
    </row>
    <row r="44" spans="1:7" ht="23.25" customHeight="1">
      <c r="A44" s="135" t="s">
        <v>196</v>
      </c>
      <c r="B44" s="99">
        <f>SUM(B40:B43)</f>
        <v>1725260</v>
      </c>
      <c r="C44" s="99">
        <f>SUM(C40:C43)</f>
        <v>2133790</v>
      </c>
      <c r="D44" s="99">
        <f>SUM(D40:D43)</f>
        <v>371300</v>
      </c>
      <c r="E44" s="99">
        <f>SUM(E40:E43)</f>
        <v>0</v>
      </c>
      <c r="F44" s="99">
        <f>SUM(F40:F43)</f>
        <v>1143600</v>
      </c>
      <c r="G44" s="99">
        <f>SUM(B44:F44)</f>
        <v>5373950</v>
      </c>
    </row>
    <row r="45" spans="1:7" ht="23.25" customHeight="1">
      <c r="A45" s="156"/>
      <c r="B45" s="72"/>
      <c r="C45" s="72"/>
      <c r="D45" s="72"/>
      <c r="E45" s="72"/>
      <c r="F45" s="72"/>
      <c r="G45" s="136"/>
    </row>
    <row r="46" spans="1:7" ht="23.25" customHeight="1">
      <c r="A46" s="156"/>
      <c r="B46" s="72"/>
      <c r="C46" s="72"/>
      <c r="D46" s="72"/>
      <c r="E46" s="72"/>
      <c r="F46" s="72"/>
      <c r="G46" s="72"/>
    </row>
    <row r="47" spans="1:7" ht="23.25" customHeight="1">
      <c r="A47" s="56" t="s">
        <v>87</v>
      </c>
      <c r="B47" s="72"/>
      <c r="C47" s="72"/>
      <c r="D47" s="72"/>
      <c r="E47" s="72"/>
      <c r="F47" s="72"/>
      <c r="G47" s="72"/>
    </row>
    <row r="48" spans="1:7" ht="23.25" customHeight="1">
      <c r="A48" s="146" t="s">
        <v>225</v>
      </c>
      <c r="B48" s="147" t="s">
        <v>218</v>
      </c>
      <c r="C48" s="147" t="s">
        <v>345</v>
      </c>
      <c r="D48" s="148" t="s">
        <v>219</v>
      </c>
      <c r="E48" s="149" t="s">
        <v>220</v>
      </c>
      <c r="F48" s="149" t="s">
        <v>188</v>
      </c>
      <c r="G48" s="150" t="s">
        <v>196</v>
      </c>
    </row>
    <row r="49" spans="1:7" ht="23.25" customHeight="1">
      <c r="A49" s="161" t="s">
        <v>231</v>
      </c>
      <c r="B49" s="152">
        <v>0</v>
      </c>
      <c r="C49" s="153">
        <v>0</v>
      </c>
      <c r="D49" s="132">
        <v>0</v>
      </c>
      <c r="E49" s="154">
        <v>0</v>
      </c>
      <c r="F49" s="154">
        <v>0</v>
      </c>
      <c r="G49" s="99">
        <f>SUM(B49:F49)</f>
        <v>0</v>
      </c>
    </row>
    <row r="50" spans="1:7" ht="23.25" customHeight="1">
      <c r="A50" s="161" t="s">
        <v>232</v>
      </c>
      <c r="B50" s="132">
        <v>0</v>
      </c>
      <c r="C50" s="153">
        <v>0</v>
      </c>
      <c r="D50" s="132">
        <v>0</v>
      </c>
      <c r="E50" s="132">
        <v>0</v>
      </c>
      <c r="F50" s="132">
        <v>0</v>
      </c>
      <c r="G50" s="99">
        <f>SUM(B50:F50)</f>
        <v>0</v>
      </c>
    </row>
    <row r="51" spans="1:7" ht="23.25" customHeight="1">
      <c r="A51" s="161" t="s">
        <v>233</v>
      </c>
      <c r="B51" s="202" t="s">
        <v>323</v>
      </c>
      <c r="C51" s="153">
        <f>ด้านบริการชุมชนและสังคม!H273</f>
        <v>565000</v>
      </c>
      <c r="D51" s="132">
        <v>0</v>
      </c>
      <c r="E51" s="132">
        <v>0</v>
      </c>
      <c r="F51" s="132">
        <f>ด้านบริการชุมชนและสังคม!H301</f>
        <v>180000</v>
      </c>
      <c r="G51" s="99">
        <f>SUM(B51:F51)</f>
        <v>745000</v>
      </c>
    </row>
    <row r="52" spans="1:7" ht="23.25" customHeight="1">
      <c r="A52" s="151" t="s">
        <v>234</v>
      </c>
      <c r="B52" s="153">
        <v>0</v>
      </c>
      <c r="C52" s="153">
        <v>0</v>
      </c>
      <c r="D52" s="153">
        <v>0</v>
      </c>
      <c r="E52" s="153">
        <v>0</v>
      </c>
      <c r="F52" s="153">
        <v>0</v>
      </c>
      <c r="G52" s="99">
        <f>SUM(B52:F52)</f>
        <v>0</v>
      </c>
    </row>
    <row r="53" spans="1:7" ht="23.25" customHeight="1">
      <c r="A53" s="135" t="s">
        <v>196</v>
      </c>
      <c r="B53" s="99">
        <f>SUM(B49:B52)</f>
        <v>0</v>
      </c>
      <c r="C53" s="99">
        <f>SUM(C49:C52)</f>
        <v>565000</v>
      </c>
      <c r="D53" s="99">
        <f>SUM(D49:D52)</f>
        <v>0</v>
      </c>
      <c r="E53" s="99">
        <f>SUM(E49:E52)</f>
        <v>0</v>
      </c>
      <c r="F53" s="99">
        <f>SUM(F49:F52)</f>
        <v>180000</v>
      </c>
      <c r="G53" s="99">
        <f>SUM(B53:F53)</f>
        <v>745000</v>
      </c>
    </row>
    <row r="54" spans="1:7" ht="23.25" customHeight="1">
      <c r="A54" s="156"/>
      <c r="B54" s="72"/>
      <c r="C54" s="72"/>
      <c r="D54" s="72"/>
      <c r="E54" s="72"/>
      <c r="F54" s="72"/>
      <c r="G54" s="72"/>
    </row>
    <row r="55" spans="1:7" ht="23.25" customHeight="1">
      <c r="A55" s="156"/>
      <c r="B55" s="72"/>
      <c r="C55" s="72"/>
      <c r="D55" s="72"/>
      <c r="E55" s="72"/>
      <c r="F55" s="72"/>
      <c r="G55" s="72"/>
    </row>
    <row r="56" ht="23.25" customHeight="1">
      <c r="A56" s="56" t="s">
        <v>88</v>
      </c>
    </row>
    <row r="57" spans="1:7" ht="23.25" customHeight="1">
      <c r="A57" s="146" t="s">
        <v>225</v>
      </c>
      <c r="B57" s="147" t="s">
        <v>218</v>
      </c>
      <c r="C57" s="147" t="s">
        <v>345</v>
      </c>
      <c r="D57" s="148" t="s">
        <v>219</v>
      </c>
      <c r="E57" s="149" t="s">
        <v>220</v>
      </c>
      <c r="F57" s="149" t="s">
        <v>188</v>
      </c>
      <c r="G57" s="150" t="s">
        <v>196</v>
      </c>
    </row>
    <row r="58" spans="1:7" ht="27" customHeight="1">
      <c r="A58" s="161" t="s">
        <v>153</v>
      </c>
      <c r="B58" s="132">
        <f aca="true" t="shared" si="0" ref="B58:G58">B5</f>
        <v>0</v>
      </c>
      <c r="C58" s="132">
        <f t="shared" si="0"/>
        <v>0</v>
      </c>
      <c r="D58" s="132">
        <f t="shared" si="0"/>
        <v>0</v>
      </c>
      <c r="E58" s="132">
        <f t="shared" si="0"/>
        <v>0</v>
      </c>
      <c r="F58" s="132">
        <f t="shared" si="0"/>
        <v>0</v>
      </c>
      <c r="G58" s="132">
        <f t="shared" si="0"/>
        <v>0</v>
      </c>
    </row>
    <row r="59" spans="1:7" ht="27" customHeight="1">
      <c r="A59" s="161" t="s">
        <v>154</v>
      </c>
      <c r="B59" s="132">
        <f>ด้านบริการชุมชนและสังคม!H311</f>
        <v>814200</v>
      </c>
      <c r="C59" s="153">
        <f>ด้านบริการชุมชนและสังคม!H317</f>
        <v>285000</v>
      </c>
      <c r="D59" s="132"/>
      <c r="E59" s="132">
        <f>ด้านบริการชุมชนและสังคม!L408</f>
        <v>0</v>
      </c>
      <c r="F59" s="132"/>
      <c r="G59" s="99">
        <f>SUM(B59:F59)</f>
        <v>1099200</v>
      </c>
    </row>
    <row r="60" spans="1:7" ht="27" customHeight="1">
      <c r="A60" s="135" t="s">
        <v>196</v>
      </c>
      <c r="B60" s="99">
        <f>SUM(B58:B59)</f>
        <v>814200</v>
      </c>
      <c r="C60" s="99">
        <f>SUM(C58:C59)</f>
        <v>285000</v>
      </c>
      <c r="D60" s="99">
        <f>SUM(D58:D59)</f>
        <v>0</v>
      </c>
      <c r="E60" s="99">
        <f>SUM(E58:E59)</f>
        <v>0</v>
      </c>
      <c r="F60" s="99">
        <f>SUM(F58:F59)</f>
        <v>0</v>
      </c>
      <c r="G60" s="99">
        <f>SUM(B60:F60)</f>
        <v>1099200</v>
      </c>
    </row>
    <row r="61" spans="1:7" ht="27" customHeight="1">
      <c r="A61" s="156"/>
      <c r="B61" s="72"/>
      <c r="C61" s="72"/>
      <c r="D61" s="72"/>
      <c r="E61" s="72"/>
      <c r="F61" s="72"/>
      <c r="G61" s="72"/>
    </row>
    <row r="62" ht="27" customHeight="1"/>
    <row r="63" spans="1:6" ht="27" customHeight="1">
      <c r="A63" s="156"/>
      <c r="B63" s="157"/>
      <c r="C63" s="157"/>
      <c r="D63" s="164"/>
      <c r="E63" s="157"/>
      <c r="F63" s="164"/>
    </row>
    <row r="64" ht="27" customHeight="1"/>
    <row r="65" spans="1:7" ht="27" customHeight="1">
      <c r="A65" s="166"/>
      <c r="B65" s="166"/>
      <c r="C65" s="166"/>
      <c r="D65" s="166"/>
      <c r="E65" s="166"/>
      <c r="F65" s="166"/>
      <c r="G65" s="166"/>
    </row>
    <row r="66" spans="1:7" ht="27" customHeight="1">
      <c r="A66" s="166"/>
      <c r="B66" s="166"/>
      <c r="C66" s="166"/>
      <c r="D66" s="166"/>
      <c r="E66" s="166"/>
      <c r="F66" s="166"/>
      <c r="G66" s="166"/>
    </row>
    <row r="67" spans="1:7" ht="19.5">
      <c r="A67" s="166"/>
      <c r="B67" s="166"/>
      <c r="C67" s="166"/>
      <c r="D67" s="166"/>
      <c r="E67" s="166"/>
      <c r="F67" s="166"/>
      <c r="G67" s="166"/>
    </row>
    <row r="68" spans="1:7" ht="27" customHeight="1">
      <c r="A68" s="166"/>
      <c r="B68" s="166"/>
      <c r="C68" s="166"/>
      <c r="D68" s="166"/>
      <c r="E68" s="166"/>
      <c r="F68" s="166"/>
      <c r="G68" s="166"/>
    </row>
    <row r="69" spans="1:7" ht="27" customHeight="1">
      <c r="A69" s="653" t="s">
        <v>270</v>
      </c>
      <c r="B69" s="653"/>
      <c r="C69" s="653"/>
      <c r="D69" s="653"/>
      <c r="E69" s="653"/>
      <c r="F69" s="653"/>
      <c r="G69" s="653"/>
    </row>
    <row r="70" ht="19.5">
      <c r="A70" s="56" t="s">
        <v>89</v>
      </c>
    </row>
    <row r="71" spans="1:7" ht="19.5">
      <c r="A71" s="146" t="s">
        <v>225</v>
      </c>
      <c r="B71" s="147" t="s">
        <v>218</v>
      </c>
      <c r="C71" s="147" t="s">
        <v>345</v>
      </c>
      <c r="D71" s="148" t="s">
        <v>219</v>
      </c>
      <c r="E71" s="149" t="s">
        <v>220</v>
      </c>
      <c r="F71" s="149" t="s">
        <v>188</v>
      </c>
      <c r="G71" s="150" t="s">
        <v>196</v>
      </c>
    </row>
    <row r="72" spans="1:7" ht="19.5">
      <c r="A72" s="161" t="s">
        <v>155</v>
      </c>
      <c r="B72" s="152">
        <f>ด้านบริการชุมชนและสังคม!H347</f>
        <v>998000</v>
      </c>
      <c r="C72" s="153">
        <f>ด้านบริการชุมชนและสังคม!H357</f>
        <v>1086400</v>
      </c>
      <c r="D72" s="132">
        <f>ด้านบริการชุมชนและสังคม!H387</f>
        <v>100000</v>
      </c>
      <c r="E72" s="154">
        <f>J77</f>
        <v>0</v>
      </c>
      <c r="F72" s="154">
        <v>0</v>
      </c>
      <c r="G72" s="99">
        <f aca="true" t="shared" si="1" ref="G72:G77">SUM(B72:F72)</f>
        <v>2184400</v>
      </c>
    </row>
    <row r="73" spans="1:7" ht="19.5">
      <c r="A73" s="161" t="s">
        <v>159</v>
      </c>
      <c r="B73" s="132">
        <f>ด้านบริการชุมชนและสังคม!H398</f>
        <v>170000</v>
      </c>
      <c r="C73" s="153">
        <f>ด้านบริการชุมชนและสังคม!H404</f>
        <v>530000</v>
      </c>
      <c r="D73" s="153">
        <f>ด้านบริการชุมชนและสังคม!H421</f>
        <v>190000</v>
      </c>
      <c r="E73" s="132">
        <v>0</v>
      </c>
      <c r="F73" s="132">
        <f>ด้านบริการชุมชนและสังคม!H435</f>
        <v>328000</v>
      </c>
      <c r="G73" s="99">
        <f t="shared" si="1"/>
        <v>1218000</v>
      </c>
    </row>
    <row r="74" spans="1:7" ht="19.5">
      <c r="A74" s="161" t="s">
        <v>156</v>
      </c>
      <c r="B74" s="132">
        <f>ด้านบริการชุมชนและสังคม!H461</f>
        <v>380000</v>
      </c>
      <c r="C74" s="153">
        <f>ด้านบริการชุมชนและสังคม!H467</f>
        <v>200000</v>
      </c>
      <c r="D74" s="153">
        <f>ด้านบริการชุมชนและสังคม!H477</f>
        <v>20000</v>
      </c>
      <c r="E74" s="132">
        <v>0</v>
      </c>
      <c r="F74" s="132">
        <v>0</v>
      </c>
      <c r="G74" s="99">
        <f>SUM(B74:F74)</f>
        <v>600000</v>
      </c>
    </row>
    <row r="75" spans="1:7" ht="19.5">
      <c r="A75" s="161" t="s">
        <v>157</v>
      </c>
      <c r="B75" s="132">
        <f>ด้านบริการชุมชนและสังคม!H490</f>
        <v>760000</v>
      </c>
      <c r="C75" s="153">
        <f>ด้านบริการชุมชนและสังคม!H498</f>
        <v>190000</v>
      </c>
      <c r="D75" s="153">
        <v>0</v>
      </c>
      <c r="E75" s="132">
        <v>0</v>
      </c>
      <c r="F75" s="132">
        <v>0</v>
      </c>
      <c r="G75" s="99">
        <f t="shared" si="1"/>
        <v>950000</v>
      </c>
    </row>
    <row r="76" spans="1:7" ht="19.5">
      <c r="A76" s="161" t="s">
        <v>158</v>
      </c>
      <c r="B76" s="132">
        <v>0</v>
      </c>
      <c r="C76" s="153">
        <v>0</v>
      </c>
      <c r="D76" s="153">
        <f>ด้านบริการชุมชนและสังคม!H508</f>
        <v>840000</v>
      </c>
      <c r="E76" s="132">
        <v>0</v>
      </c>
      <c r="F76" s="132">
        <v>0</v>
      </c>
      <c r="G76" s="99">
        <f t="shared" si="1"/>
        <v>840000</v>
      </c>
    </row>
    <row r="77" spans="1:7" ht="19.5">
      <c r="A77" s="135" t="s">
        <v>196</v>
      </c>
      <c r="B77" s="99">
        <f>SUM(B72:B76)</f>
        <v>2308000</v>
      </c>
      <c r="C77" s="99">
        <f>SUM(C72:C76)</f>
        <v>2006400</v>
      </c>
      <c r="D77" s="99">
        <f>SUM(D72:D76)</f>
        <v>1150000</v>
      </c>
      <c r="E77" s="99">
        <f>SUM(E72:E76)</f>
        <v>0</v>
      </c>
      <c r="F77" s="99">
        <f>SUM(F72:F76)</f>
        <v>328000</v>
      </c>
      <c r="G77" s="99">
        <f t="shared" si="1"/>
        <v>5792400</v>
      </c>
    </row>
    <row r="78" spans="1:7" ht="19.5">
      <c r="A78" s="156"/>
      <c r="B78" s="72"/>
      <c r="C78" s="72"/>
      <c r="D78" s="72"/>
      <c r="E78" s="72"/>
      <c r="F78" s="72"/>
      <c r="G78" s="72"/>
    </row>
    <row r="79" ht="19.5">
      <c r="A79" s="56"/>
    </row>
    <row r="80" ht="19.5">
      <c r="A80" s="56" t="s">
        <v>92</v>
      </c>
    </row>
    <row r="81" spans="1:7" ht="19.5">
      <c r="A81" s="146" t="s">
        <v>225</v>
      </c>
      <c r="B81" s="147" t="s">
        <v>218</v>
      </c>
      <c r="C81" s="147" t="s">
        <v>345</v>
      </c>
      <c r="D81" s="148" t="s">
        <v>219</v>
      </c>
      <c r="E81" s="149" t="s">
        <v>220</v>
      </c>
      <c r="F81" s="149" t="s">
        <v>188</v>
      </c>
      <c r="G81" s="150" t="s">
        <v>196</v>
      </c>
    </row>
    <row r="82" spans="1:7" ht="19.5">
      <c r="A82" s="161" t="s">
        <v>160</v>
      </c>
      <c r="B82" s="152">
        <v>0</v>
      </c>
      <c r="C82" s="153">
        <v>0</v>
      </c>
      <c r="D82" s="132">
        <v>0</v>
      </c>
      <c r="E82" s="154">
        <v>0</v>
      </c>
      <c r="F82" s="154">
        <v>0</v>
      </c>
      <c r="G82" s="99">
        <f>SUM(B82:F82)</f>
        <v>0</v>
      </c>
    </row>
    <row r="83" spans="1:7" ht="19.5">
      <c r="A83" s="161" t="s">
        <v>161</v>
      </c>
      <c r="B83" s="132">
        <v>0</v>
      </c>
      <c r="C83" s="153">
        <f>ด้านบริการชุมชนและสังคม!H550</f>
        <v>80000</v>
      </c>
      <c r="D83" s="132">
        <v>0</v>
      </c>
      <c r="E83" s="132">
        <v>0</v>
      </c>
      <c r="F83" s="154"/>
      <c r="G83" s="99">
        <f>SUM(B83:F83)</f>
        <v>80000</v>
      </c>
    </row>
    <row r="84" spans="1:7" ht="19.5">
      <c r="A84" s="135" t="s">
        <v>196</v>
      </c>
      <c r="B84" s="99">
        <f>SUM(B82:B83)</f>
        <v>0</v>
      </c>
      <c r="C84" s="99">
        <f>SUM(C82:C83)</f>
        <v>80000</v>
      </c>
      <c r="D84" s="99">
        <f>SUM(D82:D83)</f>
        <v>0</v>
      </c>
      <c r="E84" s="99">
        <f>SUM(E82:E83)</f>
        <v>0</v>
      </c>
      <c r="F84" s="99">
        <f>SUM(F82:F83)</f>
        <v>0</v>
      </c>
      <c r="G84" s="99">
        <f>SUM(B84:F84)</f>
        <v>80000</v>
      </c>
    </row>
    <row r="85" spans="1:7" ht="19.5">
      <c r="A85" s="156"/>
      <c r="B85" s="72"/>
      <c r="C85" s="72"/>
      <c r="D85" s="72"/>
      <c r="E85" s="72"/>
      <c r="F85" s="72"/>
      <c r="G85" s="72"/>
    </row>
    <row r="86" ht="19.5">
      <c r="A86" s="56"/>
    </row>
    <row r="87" ht="19.5">
      <c r="A87" s="56" t="s">
        <v>93</v>
      </c>
    </row>
    <row r="88" spans="1:7" ht="19.5">
      <c r="A88" s="146" t="s">
        <v>225</v>
      </c>
      <c r="B88" s="147" t="s">
        <v>218</v>
      </c>
      <c r="C88" s="147" t="s">
        <v>345</v>
      </c>
      <c r="D88" s="148" t="s">
        <v>219</v>
      </c>
      <c r="E88" s="149" t="s">
        <v>220</v>
      </c>
      <c r="F88" s="149" t="s">
        <v>188</v>
      </c>
      <c r="G88" s="150" t="s">
        <v>196</v>
      </c>
    </row>
    <row r="89" spans="1:7" ht="19.5">
      <c r="A89" s="161" t="s">
        <v>162</v>
      </c>
      <c r="B89" s="152">
        <v>0</v>
      </c>
      <c r="C89" s="153">
        <v>0</v>
      </c>
      <c r="D89" s="132">
        <v>0</v>
      </c>
      <c r="E89" s="132">
        <v>0</v>
      </c>
      <c r="F89" s="132">
        <v>0</v>
      </c>
      <c r="G89" s="99">
        <f>SUM(B89:F89)</f>
        <v>0</v>
      </c>
    </row>
    <row r="90" spans="1:7" ht="19.5">
      <c r="A90" s="161" t="s">
        <v>163</v>
      </c>
      <c r="B90" s="132">
        <v>0</v>
      </c>
      <c r="C90" s="153">
        <f>ด้านบริการชุมชนและสังคม!H562</f>
        <v>40000</v>
      </c>
      <c r="D90" s="132">
        <f>H95</f>
        <v>0</v>
      </c>
      <c r="E90" s="132">
        <v>0</v>
      </c>
      <c r="F90" s="132">
        <f>ด้านบริการชุมชนและสังคม!H572</f>
        <v>10000</v>
      </c>
      <c r="G90" s="99">
        <f>SUM(B90:F90)</f>
        <v>50000</v>
      </c>
    </row>
    <row r="91" spans="1:7" ht="19.5">
      <c r="A91" s="161" t="s">
        <v>164</v>
      </c>
      <c r="B91" s="132">
        <v>0</v>
      </c>
      <c r="C91" s="153">
        <f>ด้านบริการชุมชนและสังคม!H578</f>
        <v>132000</v>
      </c>
      <c r="D91" s="153" t="s">
        <v>323</v>
      </c>
      <c r="E91" s="153">
        <v>0</v>
      </c>
      <c r="F91" s="153">
        <f>ด้านบริการชุมชนและสังคม!H584</f>
        <v>35000</v>
      </c>
      <c r="G91" s="99">
        <f>SUM(B91:F91)</f>
        <v>167000</v>
      </c>
    </row>
    <row r="92" spans="1:7" ht="19.5">
      <c r="A92" s="161" t="s">
        <v>165</v>
      </c>
      <c r="B92" s="132">
        <f>ด้านบริการชุมชนและสังคม!H596</f>
        <v>290000</v>
      </c>
      <c r="C92" s="153">
        <f>ด้านบริการชุมชนและสังคม!H600</f>
        <v>110000</v>
      </c>
      <c r="D92" s="153"/>
      <c r="E92" s="153">
        <v>0</v>
      </c>
      <c r="F92" s="153">
        <v>0</v>
      </c>
      <c r="G92" s="99">
        <f>SUM(B92:F92)</f>
        <v>400000</v>
      </c>
    </row>
    <row r="93" spans="1:7" ht="19.5">
      <c r="A93" s="135" t="s">
        <v>196</v>
      </c>
      <c r="B93" s="99">
        <f>SUM(B89:B92)</f>
        <v>290000</v>
      </c>
      <c r="C93" s="99">
        <f>SUM(C89:C92)</f>
        <v>282000</v>
      </c>
      <c r="D93" s="99">
        <f>SUM(D89:D92)</f>
        <v>0</v>
      </c>
      <c r="E93" s="99">
        <f>SUM(E89:E92)</f>
        <v>0</v>
      </c>
      <c r="F93" s="99">
        <f>SUM(F89:F92)</f>
        <v>45000</v>
      </c>
      <c r="G93" s="99">
        <f>SUM(B93:F93)</f>
        <v>617000</v>
      </c>
    </row>
    <row r="94" ht="19.5">
      <c r="A94" s="56"/>
    </row>
    <row r="95" ht="19.5">
      <c r="A95" s="56"/>
    </row>
    <row r="98" ht="19.5">
      <c r="G98" s="159"/>
    </row>
    <row r="108" spans="1:7" ht="27" customHeight="1">
      <c r="A108" s="653" t="s">
        <v>274</v>
      </c>
      <c r="B108" s="653"/>
      <c r="C108" s="653"/>
      <c r="D108" s="653"/>
      <c r="E108" s="653"/>
      <c r="F108" s="653"/>
      <c r="G108" s="653"/>
    </row>
    <row r="109" spans="1:2" ht="27" customHeight="1">
      <c r="A109" s="143" t="s">
        <v>375</v>
      </c>
      <c r="B109" s="165"/>
    </row>
    <row r="110" ht="27" customHeight="1">
      <c r="A110" s="56" t="s">
        <v>96</v>
      </c>
    </row>
    <row r="111" spans="1:7" ht="27" customHeight="1">
      <c r="A111" s="146" t="s">
        <v>225</v>
      </c>
      <c r="B111" s="147" t="s">
        <v>218</v>
      </c>
      <c r="C111" s="147" t="s">
        <v>345</v>
      </c>
      <c r="D111" s="148" t="s">
        <v>219</v>
      </c>
      <c r="E111" s="149" t="s">
        <v>220</v>
      </c>
      <c r="F111" s="149" t="s">
        <v>188</v>
      </c>
      <c r="G111" s="150" t="s">
        <v>196</v>
      </c>
    </row>
    <row r="112" spans="1:7" ht="27" customHeight="1">
      <c r="A112" s="161" t="s">
        <v>166</v>
      </c>
      <c r="B112" s="152">
        <v>0</v>
      </c>
      <c r="C112" s="153">
        <v>0</v>
      </c>
      <c r="D112" s="153">
        <v>0</v>
      </c>
      <c r="E112" s="152">
        <v>0</v>
      </c>
      <c r="F112" s="153">
        <v>0</v>
      </c>
      <c r="G112" s="99">
        <f>SUM(B112:F112)</f>
        <v>0</v>
      </c>
    </row>
    <row r="113" spans="1:7" ht="19.5">
      <c r="A113" s="161" t="s">
        <v>167</v>
      </c>
      <c r="B113" s="132">
        <v>0</v>
      </c>
      <c r="C113" s="153">
        <v>0</v>
      </c>
      <c r="D113" s="153">
        <v>0</v>
      </c>
      <c r="E113" s="152">
        <v>0</v>
      </c>
      <c r="F113" s="153">
        <v>0</v>
      </c>
      <c r="G113" s="99">
        <f>SUM(B113:F113)</f>
        <v>0</v>
      </c>
    </row>
    <row r="114" spans="1:7" ht="19.5">
      <c r="A114" s="135" t="s">
        <v>196</v>
      </c>
      <c r="B114" s="99">
        <f>SUM(B112:B113)</f>
        <v>0</v>
      </c>
      <c r="C114" s="99">
        <f>SUM(C112:C113)</f>
        <v>0</v>
      </c>
      <c r="D114" s="99">
        <f>SUM(D112:D113)</f>
        <v>0</v>
      </c>
      <c r="E114" s="99">
        <f>SUM(E112:E113)</f>
        <v>0</v>
      </c>
      <c r="F114" s="99">
        <f>SUM(F112:F113)</f>
        <v>0</v>
      </c>
      <c r="G114" s="99">
        <f>SUM(B114:F114)</f>
        <v>0</v>
      </c>
    </row>
    <row r="115" spans="1:7" ht="19.5">
      <c r="A115" s="156"/>
      <c r="B115" s="72"/>
      <c r="C115" s="72"/>
      <c r="D115" s="72"/>
      <c r="E115" s="72"/>
      <c r="F115" s="72"/>
      <c r="G115" s="72"/>
    </row>
    <row r="116" ht="19.5">
      <c r="A116" s="56"/>
    </row>
    <row r="117" ht="19.5">
      <c r="A117" s="56" t="s">
        <v>97</v>
      </c>
    </row>
    <row r="118" spans="1:7" ht="19.5">
      <c r="A118" s="146" t="s">
        <v>225</v>
      </c>
      <c r="B118" s="147" t="s">
        <v>218</v>
      </c>
      <c r="C118" s="147" t="s">
        <v>345</v>
      </c>
      <c r="D118" s="148" t="s">
        <v>219</v>
      </c>
      <c r="E118" s="149" t="s">
        <v>220</v>
      </c>
      <c r="F118" s="149" t="s">
        <v>188</v>
      </c>
      <c r="G118" s="167" t="s">
        <v>196</v>
      </c>
    </row>
    <row r="119" spans="1:7" ht="19.5">
      <c r="A119" s="161" t="s">
        <v>168</v>
      </c>
      <c r="B119" s="152">
        <f>ด้านการเศรษฐกิจ!H7</f>
        <v>122000</v>
      </c>
      <c r="C119" s="153">
        <f>ด้านการเศรษฐกิจ!H13</f>
        <v>1955000</v>
      </c>
      <c r="D119" s="132">
        <f>ด้านการเศรษฐกิจ!H39</f>
        <v>590000</v>
      </c>
      <c r="E119" s="154">
        <v>0</v>
      </c>
      <c r="F119" s="154">
        <v>0</v>
      </c>
      <c r="G119" s="99">
        <f>B119+C119+D119+E119+F119</f>
        <v>2667000</v>
      </c>
    </row>
    <row r="120" spans="1:7" ht="19.5">
      <c r="A120" s="161" t="s">
        <v>169</v>
      </c>
      <c r="B120" s="132">
        <v>0</v>
      </c>
      <c r="C120" s="153">
        <v>0</v>
      </c>
      <c r="D120" s="132" t="s">
        <v>316</v>
      </c>
      <c r="E120" s="132">
        <v>0</v>
      </c>
      <c r="F120" s="132">
        <v>0</v>
      </c>
      <c r="G120" s="99">
        <f>SUM(B120:F120)</f>
        <v>0</v>
      </c>
    </row>
    <row r="121" spans="1:7" ht="19.5">
      <c r="A121" s="135" t="s">
        <v>196</v>
      </c>
      <c r="B121" s="99">
        <f>SUM(B119:B120)</f>
        <v>122000</v>
      </c>
      <c r="C121" s="99">
        <f>SUM(C119:C120)</f>
        <v>1955000</v>
      </c>
      <c r="D121" s="99">
        <f>SUM(D119:D120)</f>
        <v>590000</v>
      </c>
      <c r="E121" s="99">
        <f>SUM(E119:E120)</f>
        <v>0</v>
      </c>
      <c r="F121" s="99">
        <f>SUM(F119:F120)</f>
        <v>0</v>
      </c>
      <c r="G121" s="99">
        <f>SUM(B121:F121)</f>
        <v>2667000</v>
      </c>
    </row>
    <row r="122" spans="1:7" ht="19.5">
      <c r="A122" s="156"/>
      <c r="B122" s="72"/>
      <c r="C122" s="72"/>
      <c r="D122" s="72"/>
      <c r="E122" s="72"/>
      <c r="F122" s="72"/>
      <c r="G122" s="72"/>
    </row>
    <row r="123" spans="1:7" ht="19.5">
      <c r="A123" s="156"/>
      <c r="B123" s="72"/>
      <c r="C123" s="72"/>
      <c r="D123" s="72"/>
      <c r="E123" s="72"/>
      <c r="F123" s="72"/>
      <c r="G123" s="72"/>
    </row>
    <row r="124" spans="1:7" ht="19.5">
      <c r="A124" s="56" t="s">
        <v>99</v>
      </c>
      <c r="B124" s="72"/>
      <c r="C124" s="72"/>
      <c r="D124" s="72"/>
      <c r="E124" s="72"/>
      <c r="F124" s="72"/>
      <c r="G124" s="72"/>
    </row>
    <row r="125" spans="1:7" ht="19.5">
      <c r="A125" s="146" t="s">
        <v>225</v>
      </c>
      <c r="B125" s="147" t="s">
        <v>218</v>
      </c>
      <c r="C125" s="147" t="s">
        <v>345</v>
      </c>
      <c r="D125" s="148" t="s">
        <v>219</v>
      </c>
      <c r="E125" s="149" t="s">
        <v>220</v>
      </c>
      <c r="F125" s="149" t="s">
        <v>188</v>
      </c>
      <c r="G125" s="150" t="s">
        <v>196</v>
      </c>
    </row>
    <row r="126" spans="1:8" ht="19.5">
      <c r="A126" s="161" t="s">
        <v>170</v>
      </c>
      <c r="B126" s="152">
        <v>0</v>
      </c>
      <c r="C126" s="153">
        <v>0</v>
      </c>
      <c r="D126" s="132">
        <v>0</v>
      </c>
      <c r="E126" s="154">
        <v>0</v>
      </c>
      <c r="F126" s="154">
        <v>0</v>
      </c>
      <c r="G126" s="99">
        <f>SUM(B126:F126)</f>
        <v>0</v>
      </c>
      <c r="H126" s="159"/>
    </row>
    <row r="127" spans="1:7" ht="19.5">
      <c r="A127" s="161" t="s">
        <v>171</v>
      </c>
      <c r="B127" s="132">
        <f>ด้านการเศรษฐกิจ!H78</f>
        <v>182500</v>
      </c>
      <c r="C127" s="153">
        <f>ด้านการเศรษฐกิจ!H84</f>
        <v>660000</v>
      </c>
      <c r="D127" s="132">
        <f>ด้านการเศรษฐกิจ!H102</f>
        <v>311000</v>
      </c>
      <c r="E127" s="132">
        <v>0</v>
      </c>
      <c r="F127" s="132">
        <f>0</f>
        <v>0</v>
      </c>
      <c r="G127" s="99">
        <f>SUM(B127:F127)</f>
        <v>1153500</v>
      </c>
    </row>
    <row r="128" spans="1:7" ht="19.5">
      <c r="A128" s="161" t="s">
        <v>172</v>
      </c>
      <c r="B128" s="132">
        <v>0</v>
      </c>
      <c r="C128" s="153">
        <v>0</v>
      </c>
      <c r="D128" s="153">
        <v>0</v>
      </c>
      <c r="E128" s="132">
        <v>0</v>
      </c>
      <c r="F128" s="132">
        <v>0</v>
      </c>
      <c r="G128" s="99">
        <f>SUM(B128:F128)</f>
        <v>0</v>
      </c>
    </row>
    <row r="129" spans="1:7" ht="19.5">
      <c r="A129" s="161" t="s">
        <v>173</v>
      </c>
      <c r="B129" s="132">
        <v>0</v>
      </c>
      <c r="C129" s="153">
        <v>0</v>
      </c>
      <c r="D129" s="153">
        <v>0</v>
      </c>
      <c r="E129" s="132">
        <v>0</v>
      </c>
      <c r="F129" s="132">
        <v>0</v>
      </c>
      <c r="G129" s="99">
        <f>SUM(B129:F129)</f>
        <v>0</v>
      </c>
    </row>
    <row r="130" spans="1:7" ht="19.5">
      <c r="A130" s="135" t="s">
        <v>196</v>
      </c>
      <c r="B130" s="99">
        <f>SUM(B126:B129)</f>
        <v>182500</v>
      </c>
      <c r="C130" s="99">
        <f>SUM(C126:C129)</f>
        <v>660000</v>
      </c>
      <c r="D130" s="99">
        <f>SUM(D126:D129)</f>
        <v>311000</v>
      </c>
      <c r="E130" s="99">
        <f>SUM(E126:E129)</f>
        <v>0</v>
      </c>
      <c r="F130" s="99">
        <f>SUM(F126:F129)</f>
        <v>0</v>
      </c>
      <c r="G130" s="99">
        <f>SUM(B130:F130)</f>
        <v>1153500</v>
      </c>
    </row>
    <row r="131" spans="1:7" ht="19.5">
      <c r="A131" s="156"/>
      <c r="B131" s="72"/>
      <c r="C131" s="72"/>
      <c r="D131" s="72"/>
      <c r="E131" s="72"/>
      <c r="F131" s="136"/>
      <c r="G131" s="72"/>
    </row>
    <row r="132" spans="1:7" ht="19.5">
      <c r="A132" s="156"/>
      <c r="B132" s="72"/>
      <c r="C132" s="72"/>
      <c r="D132" s="72"/>
      <c r="E132" s="72"/>
      <c r="F132" s="72"/>
      <c r="G132" s="136"/>
    </row>
    <row r="133" spans="1:7" ht="23.25">
      <c r="A133" s="143" t="s">
        <v>376</v>
      </c>
      <c r="F133" s="72"/>
      <c r="G133" s="136"/>
    </row>
    <row r="134" spans="1:7" ht="19.5">
      <c r="A134" s="56" t="s">
        <v>101</v>
      </c>
      <c r="F134" s="72"/>
      <c r="G134" s="136"/>
    </row>
    <row r="135" spans="1:7" ht="19.5">
      <c r="A135" s="146" t="s">
        <v>225</v>
      </c>
      <c r="B135" s="147" t="s">
        <v>216</v>
      </c>
      <c r="C135" s="150" t="s">
        <v>196</v>
      </c>
      <c r="F135" s="72"/>
      <c r="G135" s="136"/>
    </row>
    <row r="136" spans="1:7" ht="19.5">
      <c r="A136" s="161" t="s">
        <v>216</v>
      </c>
      <c r="B136" s="203">
        <f>ด้านงบกลาง!H10</f>
        <v>13460500</v>
      </c>
      <c r="C136" s="204">
        <f>SUM(B136)</f>
        <v>13460500</v>
      </c>
      <c r="F136" s="72"/>
      <c r="G136" s="136"/>
    </row>
    <row r="137" spans="1:7" ht="19.5">
      <c r="A137" s="135" t="s">
        <v>196</v>
      </c>
      <c r="B137" s="204">
        <f>SUM(B136)</f>
        <v>13460500</v>
      </c>
      <c r="C137" s="204">
        <f>SUM(B137)</f>
        <v>13460500</v>
      </c>
      <c r="E137" s="56"/>
      <c r="F137" s="172"/>
      <c r="G137" s="159"/>
    </row>
    <row r="138" spans="1:3" ht="19.5">
      <c r="A138" s="168"/>
      <c r="B138" s="169"/>
      <c r="C138" s="169"/>
    </row>
    <row r="139" spans="1:3" ht="19.5">
      <c r="A139" s="156"/>
      <c r="B139" s="170"/>
      <c r="C139" s="170"/>
    </row>
    <row r="140" spans="1:3" ht="19.5">
      <c r="A140" s="156"/>
      <c r="B140" s="170"/>
      <c r="C140" s="170"/>
    </row>
    <row r="141" spans="1:3" ht="19.5">
      <c r="A141" s="156"/>
      <c r="B141" s="170"/>
      <c r="C141" s="170"/>
    </row>
    <row r="142" spans="1:3" ht="19.5">
      <c r="A142" s="156"/>
      <c r="B142" s="170"/>
      <c r="C142" s="170"/>
    </row>
    <row r="143" spans="1:3" ht="19.5">
      <c r="A143" s="156"/>
      <c r="B143" s="170"/>
      <c r="C143" s="170"/>
    </row>
    <row r="144" spans="1:3" ht="19.5">
      <c r="A144" s="156"/>
      <c r="B144" s="170"/>
      <c r="C144" s="170"/>
    </row>
    <row r="145" spans="1:6" ht="19.5">
      <c r="A145" s="156"/>
      <c r="B145" s="170"/>
      <c r="C145" s="170"/>
      <c r="F145" s="42" t="s">
        <v>192</v>
      </c>
    </row>
    <row r="146" spans="1:7" ht="19.5">
      <c r="A146" s="161" t="s">
        <v>194</v>
      </c>
      <c r="B146" s="152">
        <f>B13+B22+B44+B53+B60+B77+B84+B93+B114+B121+B130</f>
        <v>13528440</v>
      </c>
      <c r="C146" s="170"/>
      <c r="F146" s="159"/>
      <c r="G146" s="43"/>
    </row>
    <row r="147" spans="1:7" ht="19.5">
      <c r="A147" s="161" t="s">
        <v>206</v>
      </c>
      <c r="B147" s="152">
        <f>D13+D22+D44+D53+D60+D77+D84+D93+D114+D121+D130</f>
        <v>2500600</v>
      </c>
      <c r="C147" s="170"/>
      <c r="G147" s="43"/>
    </row>
    <row r="148" spans="1:7" ht="19.5">
      <c r="A148" s="151" t="s">
        <v>188</v>
      </c>
      <c r="B148" s="154">
        <f>F13+F22+F44+F53+F60+F77+F84+F93+F114+F121+F130</f>
        <v>1696600</v>
      </c>
      <c r="G148" s="159"/>
    </row>
    <row r="149" spans="1:6" ht="19.5">
      <c r="A149" s="151" t="s">
        <v>334</v>
      </c>
      <c r="B149" s="154">
        <f>C13+C22+C44+C53+C60+C77+C84+C93+C114+C121+C130</f>
        <v>12819190</v>
      </c>
      <c r="E149" s="151" t="s">
        <v>216</v>
      </c>
      <c r="F149" s="154">
        <f>C137</f>
        <v>13460500</v>
      </c>
    </row>
    <row r="150" spans="1:2" ht="19.5">
      <c r="A150" s="151" t="s">
        <v>220</v>
      </c>
      <c r="B150" s="154">
        <f>E13+E22+E44+E53+E60+E77+E84+E93+E114+E121+E130</f>
        <v>0</v>
      </c>
    </row>
    <row r="151" spans="2:7" ht="19.5">
      <c r="B151" s="154">
        <f>SUM(B146:B150)</f>
        <v>30544830</v>
      </c>
      <c r="E151" s="151" t="s">
        <v>196</v>
      </c>
      <c r="F151" s="154">
        <f>B151+F149</f>
        <v>44005330</v>
      </c>
      <c r="G151" s="159"/>
    </row>
    <row r="157" ht="22.5" customHeight="1"/>
    <row r="158" ht="27" customHeight="1"/>
    <row r="168" ht="27" customHeight="1"/>
  </sheetData>
  <sheetProtection/>
  <mergeCells count="4">
    <mergeCell ref="A36:G36"/>
    <mergeCell ref="A69:G69"/>
    <mergeCell ref="A108:G108"/>
    <mergeCell ref="A2:G2"/>
  </mergeCells>
  <printOptions horizontalCentered="1"/>
  <pageMargins left="0.5511811023622047" right="0.11811023622047245" top="0.5905511811023623" bottom="0.5511811023622047" header="0.3149606299212598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sKzXPMay07</dc:creator>
  <cp:keywords/>
  <dc:description/>
  <cp:lastModifiedBy>User</cp:lastModifiedBy>
  <cp:lastPrinted>2019-09-11T02:47:42Z</cp:lastPrinted>
  <dcterms:created xsi:type="dcterms:W3CDTF">2008-07-25T01:36:26Z</dcterms:created>
  <dcterms:modified xsi:type="dcterms:W3CDTF">2020-01-06T07:18:47Z</dcterms:modified>
  <cp:category/>
  <cp:version/>
  <cp:contentType/>
  <cp:contentStatus/>
</cp:coreProperties>
</file>